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P-Z\SINGH969440\Files\Homeless Quarterly Report\Q2 2025 Homeless\"/>
    </mc:Choice>
  </mc:AlternateContent>
  <xr:revisionPtr revIDLastSave="0" documentId="13_ncr:1_{845A39A0-959B-40CC-A7F4-3E2C7F5370F3}" xr6:coauthVersionLast="47" xr6:coauthVersionMax="47" xr10:uidLastSave="{00000000-0000-0000-0000-000000000000}"/>
  <bookViews>
    <workbookView xWindow="40300" yWindow="1400" windowWidth="21770" windowHeight="20100" firstSheet="1" activeTab="1" xr2:uid="{00000000-000D-0000-FFFF-FFFF00000000}"/>
  </bookViews>
  <sheets>
    <sheet name="data table" sheetId="64" state="hidden" r:id="rId1"/>
    <sheet name="citywide" sheetId="57" r:id="rId2"/>
    <sheet name="001pct" sheetId="66" r:id="rId3"/>
    <sheet name="005pct" sheetId="1" r:id="rId4"/>
    <sheet name="006pct" sheetId="59" r:id="rId5"/>
    <sheet name="007pct" sheetId="2" r:id="rId6"/>
    <sheet name="009pct" sheetId="3" r:id="rId7"/>
    <sheet name="013pct" sheetId="4" r:id="rId8"/>
    <sheet name="014pct" sheetId="5" r:id="rId9"/>
    <sheet name="017pct" sheetId="6" r:id="rId10"/>
    <sheet name="018pct" sheetId="7" r:id="rId11"/>
    <sheet name="019pct" sheetId="8" r:id="rId12"/>
    <sheet name="020pct" sheetId="9" r:id="rId13"/>
    <sheet name="023pct" sheetId="10" r:id="rId14"/>
    <sheet name="024pct" sheetId="11" r:id="rId15"/>
    <sheet name="025pct" sheetId="12" r:id="rId16"/>
    <sheet name="026pct" sheetId="13" r:id="rId17"/>
    <sheet name="028pct" sheetId="14" r:id="rId18"/>
    <sheet name="030pct" sheetId="15" r:id="rId19"/>
    <sheet name="032pct" sheetId="16" r:id="rId20"/>
    <sheet name="033pct" sheetId="17" r:id="rId21"/>
    <sheet name="034pct" sheetId="60" r:id="rId22"/>
    <sheet name="040pct" sheetId="18" r:id="rId23"/>
    <sheet name="041pct" sheetId="19" r:id="rId24"/>
    <sheet name="042pct" sheetId="20" r:id="rId25"/>
    <sheet name="043pct" sheetId="21" r:id="rId26"/>
    <sheet name="044pct" sheetId="22" r:id="rId27"/>
    <sheet name="045pct" sheetId="23" r:id="rId28"/>
    <sheet name="046pct" sheetId="24" r:id="rId29"/>
    <sheet name="047pct" sheetId="25" r:id="rId30"/>
    <sheet name="048pct" sheetId="26" r:id="rId31"/>
    <sheet name="049pct" sheetId="67" r:id="rId32"/>
    <sheet name="050pct" sheetId="27" r:id="rId33"/>
    <sheet name="052pct" sheetId="28" r:id="rId34"/>
    <sheet name="061pct" sheetId="29" r:id="rId35"/>
    <sheet name="063pct" sheetId="30" r:id="rId36"/>
    <sheet name="066pct" sheetId="61" r:id="rId37"/>
    <sheet name="067pct" sheetId="31" r:id="rId38"/>
    <sheet name="069pct" sheetId="32" r:id="rId39"/>
    <sheet name="070pct" sheetId="62" r:id="rId40"/>
    <sheet name="071pct" sheetId="33" r:id="rId41"/>
    <sheet name="072pct" sheetId="34" r:id="rId42"/>
    <sheet name="073pct" sheetId="35" r:id="rId43"/>
    <sheet name="075pct" sheetId="36" r:id="rId44"/>
    <sheet name="076pct" sheetId="68" r:id="rId45"/>
    <sheet name="077pct" sheetId="37" r:id="rId46"/>
    <sheet name="078pct" sheetId="38" r:id="rId47"/>
    <sheet name="079pct" sheetId="39" r:id="rId48"/>
    <sheet name="081pct" sheetId="40" r:id="rId49"/>
    <sheet name="083pct" sheetId="41" r:id="rId50"/>
    <sheet name="084pct" sheetId="42" r:id="rId51"/>
    <sheet name="088pct" sheetId="43" r:id="rId52"/>
    <sheet name="090pct" sheetId="44" r:id="rId53"/>
    <sheet name="094pct" sheetId="45" r:id="rId54"/>
    <sheet name="100pct" sheetId="46" r:id="rId55"/>
    <sheet name="101pct" sheetId="65" r:id="rId56"/>
    <sheet name="102pct" sheetId="63" r:id="rId57"/>
    <sheet name="103pct" sheetId="47" r:id="rId58"/>
    <sheet name="104pct" sheetId="69" r:id="rId59"/>
    <sheet name="105pct" sheetId="48" r:id="rId60"/>
    <sheet name="106pct" sheetId="49" r:id="rId61"/>
    <sheet name="107pct" sheetId="58" r:id="rId62"/>
    <sheet name="108pct" sheetId="50" r:id="rId63"/>
    <sheet name="109pct" sheetId="51" r:id="rId64"/>
    <sheet name="110pct" sheetId="52" r:id="rId65"/>
    <sheet name="111pct" sheetId="70" r:id="rId66"/>
    <sheet name="112pct" sheetId="71" r:id="rId67"/>
    <sheet name="113pct" sheetId="53" r:id="rId68"/>
    <sheet name="114pct" sheetId="54" r:id="rId69"/>
    <sheet name="115pct" sheetId="55" r:id="rId70"/>
    <sheet name="120pct" sheetId="56" r:id="rId71"/>
    <sheet name="121pct" sheetId="73" r:id="rId72"/>
    <sheet name="122pct" sheetId="72" r:id="rId73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73" l="1"/>
  <c r="D8" i="73"/>
  <c r="D7" i="73"/>
  <c r="A4" i="73"/>
  <c r="A3" i="73"/>
  <c r="D9" i="72"/>
  <c r="D8" i="72"/>
  <c r="D7" i="72"/>
  <c r="A4" i="72"/>
  <c r="A3" i="72"/>
  <c r="D9" i="71"/>
  <c r="D8" i="71"/>
  <c r="D7" i="71"/>
  <c r="A4" i="71"/>
  <c r="A3" i="71"/>
  <c r="D9" i="70"/>
  <c r="D8" i="70"/>
  <c r="D7" i="70"/>
  <c r="A4" i="70"/>
  <c r="A3" i="70"/>
  <c r="D9" i="69"/>
  <c r="D8" i="69"/>
  <c r="D7" i="69"/>
  <c r="A4" i="69"/>
  <c r="A3" i="69"/>
  <c r="D9" i="68"/>
  <c r="D8" i="68"/>
  <c r="D7" i="68"/>
  <c r="A4" i="68"/>
  <c r="A3" i="68"/>
  <c r="D9" i="67"/>
  <c r="D8" i="67"/>
  <c r="D7" i="67"/>
  <c r="A4" i="67"/>
  <c r="A3" i="67"/>
  <c r="D9" i="66"/>
  <c r="D8" i="66"/>
  <c r="D7" i="66"/>
  <c r="A4" i="66"/>
  <c r="A3" i="66"/>
  <c r="D9" i="65"/>
  <c r="D8" i="65"/>
  <c r="D7" i="65"/>
  <c r="A4" i="65"/>
  <c r="A3" i="65"/>
  <c r="D10" i="73" l="1"/>
  <c r="D10" i="66"/>
  <c r="D10" i="72"/>
  <c r="D10" i="70"/>
  <c r="D10" i="71"/>
  <c r="D10" i="69"/>
  <c r="D10" i="68"/>
  <c r="D10" i="67"/>
  <c r="D10" i="65"/>
  <c r="D9" i="43"/>
  <c r="D8" i="43"/>
  <c r="D7" i="43"/>
  <c r="A3" i="43"/>
  <c r="A4" i="43"/>
  <c r="A4" i="42"/>
  <c r="D10" i="43" l="1"/>
  <c r="D9" i="56"/>
  <c r="D8" i="56"/>
  <c r="D7" i="56"/>
  <c r="A4" i="56"/>
  <c r="A3" i="56"/>
  <c r="D9" i="55"/>
  <c r="D8" i="55"/>
  <c r="D7" i="55"/>
  <c r="A4" i="55"/>
  <c r="A3" i="55"/>
  <c r="D9" i="54"/>
  <c r="D8" i="54"/>
  <c r="D7" i="54"/>
  <c r="A4" i="54"/>
  <c r="A3" i="54"/>
  <c r="D9" i="53"/>
  <c r="D8" i="53"/>
  <c r="D7" i="53"/>
  <c r="A4" i="53"/>
  <c r="A3" i="53"/>
  <c r="D9" i="52"/>
  <c r="D8" i="52"/>
  <c r="D7" i="52"/>
  <c r="A4" i="52"/>
  <c r="A3" i="52"/>
  <c r="D9" i="51"/>
  <c r="D8" i="51"/>
  <c r="D7" i="51"/>
  <c r="A4" i="51"/>
  <c r="A3" i="51"/>
  <c r="D9" i="50"/>
  <c r="D8" i="50"/>
  <c r="D7" i="50"/>
  <c r="A4" i="50"/>
  <c r="A3" i="50"/>
  <c r="D9" i="58"/>
  <c r="D8" i="58"/>
  <c r="D7" i="58"/>
  <c r="A4" i="58"/>
  <c r="A3" i="58"/>
  <c r="D9" i="49"/>
  <c r="D8" i="49"/>
  <c r="D7" i="49"/>
  <c r="A4" i="49"/>
  <c r="A3" i="49"/>
  <c r="D9" i="48"/>
  <c r="D8" i="48"/>
  <c r="D7" i="48"/>
  <c r="A4" i="48"/>
  <c r="A3" i="48"/>
  <c r="D9" i="47"/>
  <c r="D8" i="47"/>
  <c r="D7" i="47"/>
  <c r="A4" i="47"/>
  <c r="A3" i="47"/>
  <c r="D9" i="63"/>
  <c r="D8" i="63"/>
  <c r="D7" i="63"/>
  <c r="A4" i="63"/>
  <c r="A3" i="63"/>
  <c r="D9" i="46"/>
  <c r="D8" i="46"/>
  <c r="D7" i="46"/>
  <c r="A4" i="46"/>
  <c r="A3" i="46"/>
  <c r="D9" i="45"/>
  <c r="D8" i="45"/>
  <c r="D7" i="45"/>
  <c r="A4" i="45"/>
  <c r="A3" i="45"/>
  <c r="D9" i="44"/>
  <c r="D8" i="44"/>
  <c r="D7" i="44"/>
  <c r="A4" i="44"/>
  <c r="A3" i="44"/>
  <c r="D9" i="42"/>
  <c r="D8" i="42"/>
  <c r="D7" i="42"/>
  <c r="A3" i="42"/>
  <c r="D9" i="41"/>
  <c r="D8" i="41"/>
  <c r="D7" i="41"/>
  <c r="A4" i="41"/>
  <c r="A3" i="41"/>
  <c r="D9" i="40"/>
  <c r="D8" i="40"/>
  <c r="D7" i="40"/>
  <c r="A4" i="40"/>
  <c r="A3" i="40"/>
  <c r="D9" i="39"/>
  <c r="D8" i="39"/>
  <c r="D7" i="39"/>
  <c r="A4" i="39"/>
  <c r="A3" i="39"/>
  <c r="D9" i="38"/>
  <c r="D8" i="38"/>
  <c r="D7" i="38"/>
  <c r="A4" i="38"/>
  <c r="A3" i="38"/>
  <c r="D9" i="37"/>
  <c r="D8" i="37"/>
  <c r="D7" i="37"/>
  <c r="A4" i="37"/>
  <c r="A3" i="37"/>
  <c r="D9" i="36"/>
  <c r="D8" i="36"/>
  <c r="D7" i="36"/>
  <c r="A4" i="36"/>
  <c r="A3" i="36"/>
  <c r="D9" i="35"/>
  <c r="D8" i="35"/>
  <c r="D7" i="35"/>
  <c r="A4" i="35"/>
  <c r="A3" i="35"/>
  <c r="D9" i="34"/>
  <c r="D8" i="34"/>
  <c r="D7" i="34"/>
  <c r="A4" i="34"/>
  <c r="A3" i="34"/>
  <c r="D9" i="33"/>
  <c r="D8" i="33"/>
  <c r="D7" i="33"/>
  <c r="A4" i="33"/>
  <c r="A3" i="33"/>
  <c r="D9" i="62"/>
  <c r="D8" i="62"/>
  <c r="D7" i="62"/>
  <c r="A4" i="62"/>
  <c r="A3" i="62"/>
  <c r="D9" i="32"/>
  <c r="D8" i="32"/>
  <c r="D7" i="32"/>
  <c r="A4" i="32"/>
  <c r="A3" i="32"/>
  <c r="D9" i="31"/>
  <c r="D8" i="31"/>
  <c r="D7" i="31"/>
  <c r="A4" i="31"/>
  <c r="A3" i="31"/>
  <c r="D9" i="61"/>
  <c r="D8" i="61"/>
  <c r="D7" i="61"/>
  <c r="A4" i="61"/>
  <c r="A3" i="61"/>
  <c r="D9" i="30"/>
  <c r="D8" i="30"/>
  <c r="D7" i="30"/>
  <c r="A4" i="30"/>
  <c r="A3" i="30"/>
  <c r="D9" i="29"/>
  <c r="D8" i="29"/>
  <c r="D7" i="29"/>
  <c r="A4" i="29"/>
  <c r="A3" i="29"/>
  <c r="D9" i="28"/>
  <c r="D8" i="28"/>
  <c r="D7" i="28"/>
  <c r="A4" i="28"/>
  <c r="A3" i="28"/>
  <c r="D9" i="27"/>
  <c r="D8" i="27"/>
  <c r="D7" i="27"/>
  <c r="A4" i="27"/>
  <c r="A3" i="27"/>
  <c r="D9" i="26"/>
  <c r="D8" i="26"/>
  <c r="D7" i="26"/>
  <c r="A4" i="26"/>
  <c r="A3" i="26"/>
  <c r="D9" i="25"/>
  <c r="D8" i="25"/>
  <c r="D7" i="25"/>
  <c r="A4" i="25"/>
  <c r="A3" i="25"/>
  <c r="D9" i="24"/>
  <c r="D8" i="24"/>
  <c r="D7" i="24"/>
  <c r="A4" i="24"/>
  <c r="A3" i="24"/>
  <c r="D9" i="23"/>
  <c r="D8" i="23"/>
  <c r="D7" i="23"/>
  <c r="A4" i="23"/>
  <c r="A3" i="23"/>
  <c r="D9" i="22"/>
  <c r="D8" i="22"/>
  <c r="D7" i="22"/>
  <c r="A4" i="22"/>
  <c r="A3" i="22"/>
  <c r="D9" i="21"/>
  <c r="D8" i="21"/>
  <c r="D7" i="21"/>
  <c r="A4" i="21"/>
  <c r="A3" i="21"/>
  <c r="D9" i="20"/>
  <c r="D8" i="20"/>
  <c r="D7" i="20"/>
  <c r="A4" i="20"/>
  <c r="A3" i="20"/>
  <c r="D9" i="19"/>
  <c r="D8" i="19"/>
  <c r="D7" i="19"/>
  <c r="A4" i="19"/>
  <c r="A3" i="19"/>
  <c r="D9" i="18"/>
  <c r="D8" i="18"/>
  <c r="D7" i="18"/>
  <c r="A4" i="18"/>
  <c r="A3" i="18"/>
  <c r="D9" i="60"/>
  <c r="D8" i="60"/>
  <c r="D7" i="60"/>
  <c r="A4" i="60"/>
  <c r="A3" i="60"/>
  <c r="D9" i="17"/>
  <c r="D8" i="17"/>
  <c r="D7" i="17"/>
  <c r="A4" i="17"/>
  <c r="A3" i="17"/>
  <c r="D9" i="16"/>
  <c r="D8" i="16"/>
  <c r="D7" i="16"/>
  <c r="A4" i="16"/>
  <c r="A3" i="16"/>
  <c r="D9" i="15"/>
  <c r="D8" i="15"/>
  <c r="D7" i="15"/>
  <c r="A4" i="15"/>
  <c r="A3" i="15"/>
  <c r="D9" i="14"/>
  <c r="D8" i="14"/>
  <c r="D7" i="14"/>
  <c r="A4" i="14"/>
  <c r="A3" i="14"/>
  <c r="D9" i="13"/>
  <c r="D8" i="13"/>
  <c r="D7" i="13"/>
  <c r="A4" i="13"/>
  <c r="A3" i="13"/>
  <c r="D9" i="12"/>
  <c r="D8" i="12"/>
  <c r="D7" i="12"/>
  <c r="A4" i="12"/>
  <c r="A3" i="12"/>
  <c r="D9" i="11"/>
  <c r="D8" i="11"/>
  <c r="D7" i="11"/>
  <c r="A4" i="11"/>
  <c r="A3" i="11"/>
  <c r="D9" i="10"/>
  <c r="D8" i="10"/>
  <c r="D7" i="10"/>
  <c r="A4" i="10"/>
  <c r="A3" i="10"/>
  <c r="D9" i="9"/>
  <c r="D8" i="9"/>
  <c r="D7" i="9"/>
  <c r="A4" i="9"/>
  <c r="A3" i="9"/>
  <c r="D9" i="8"/>
  <c r="D8" i="8"/>
  <c r="D7" i="8"/>
  <c r="A4" i="8"/>
  <c r="A3" i="8"/>
  <c r="D9" i="7"/>
  <c r="D8" i="7"/>
  <c r="D7" i="7"/>
  <c r="A4" i="7"/>
  <c r="A3" i="7"/>
  <c r="D9" i="6"/>
  <c r="D8" i="6"/>
  <c r="D7" i="6"/>
  <c r="A4" i="6"/>
  <c r="A3" i="6"/>
  <c r="D9" i="5"/>
  <c r="D8" i="5"/>
  <c r="D7" i="5"/>
  <c r="A4" i="5"/>
  <c r="A3" i="5"/>
  <c r="D9" i="4"/>
  <c r="D8" i="4"/>
  <c r="D7" i="4"/>
  <c r="A4" i="4"/>
  <c r="A3" i="4"/>
  <c r="D9" i="3"/>
  <c r="D8" i="3"/>
  <c r="D7" i="3"/>
  <c r="A4" i="3"/>
  <c r="A3" i="3"/>
  <c r="D9" i="2"/>
  <c r="D8" i="2"/>
  <c r="D7" i="2"/>
  <c r="A4" i="2"/>
  <c r="A3" i="2"/>
  <c r="D9" i="59"/>
  <c r="D8" i="59"/>
  <c r="D7" i="59"/>
  <c r="A4" i="59"/>
  <c r="A3" i="59"/>
  <c r="A3" i="1"/>
  <c r="A4" i="1"/>
  <c r="D7" i="1"/>
  <c r="D8" i="1"/>
  <c r="D9" i="1"/>
  <c r="D10" i="5" l="1"/>
  <c r="D10" i="12"/>
  <c r="D10" i="25"/>
  <c r="D10" i="24"/>
  <c r="D10" i="50"/>
  <c r="D10" i="8"/>
  <c r="D10" i="61"/>
  <c r="D10" i="3"/>
  <c r="D10" i="36"/>
  <c r="D10" i="2"/>
  <c r="D10" i="35"/>
  <c r="D10" i="1"/>
  <c r="D10" i="38"/>
  <c r="D10" i="19"/>
  <c r="D10" i="13"/>
  <c r="D10" i="6"/>
  <c r="D10" i="62"/>
  <c r="D10" i="31"/>
  <c r="D10" i="18"/>
  <c r="D10" i="28"/>
  <c r="D10" i="7"/>
  <c r="D10" i="34"/>
  <c r="D10" i="29"/>
  <c r="D10" i="56"/>
  <c r="D10" i="60"/>
  <c r="D10" i="45"/>
  <c r="D10" i="4"/>
  <c r="D10" i="37"/>
  <c r="D10" i="51"/>
  <c r="D10" i="32"/>
  <c r="D10" i="63"/>
  <c r="D10" i="20"/>
  <c r="D10" i="14"/>
  <c r="D10" i="47"/>
  <c r="D10" i="54"/>
  <c r="D10" i="21"/>
  <c r="D10" i="15"/>
  <c r="D10" i="48"/>
  <c r="D10" i="40"/>
  <c r="D10" i="41"/>
  <c r="D10" i="16"/>
  <c r="D10" i="49"/>
  <c r="D10" i="23"/>
  <c r="D10" i="46"/>
  <c r="D10" i="42"/>
  <c r="D10" i="55"/>
  <c r="D10" i="53"/>
  <c r="D10" i="52"/>
  <c r="D10" i="58"/>
  <c r="D10" i="44"/>
  <c r="D10" i="39"/>
  <c r="D10" i="33"/>
  <c r="D10" i="30"/>
  <c r="D10" i="27"/>
  <c r="D10" i="26"/>
  <c r="D10" i="22"/>
  <c r="D10" i="17"/>
  <c r="D10" i="11"/>
  <c r="D10" i="10"/>
  <c r="D10" i="9"/>
  <c r="D10" i="59"/>
  <c r="D9" i="57"/>
  <c r="D8" i="57"/>
  <c r="D7" i="57"/>
  <c r="D10" i="57" l="1"/>
</calcChain>
</file>

<file path=xl/sharedStrings.xml><?xml version="1.0" encoding="utf-8"?>
<sst xmlns="http://schemas.openxmlformats.org/spreadsheetml/2006/main" count="500" uniqueCount="85">
  <si>
    <t>Total</t>
  </si>
  <si>
    <t>Felony</t>
  </si>
  <si>
    <t>Misdemeanor</t>
  </si>
  <si>
    <t>Violation</t>
  </si>
  <si>
    <t>Arrests</t>
  </si>
  <si>
    <t>Homeless Shelter Arrests-Citywide</t>
  </si>
  <si>
    <t>FELONY</t>
  </si>
  <si>
    <t>MISDEMEANOR</t>
  </si>
  <si>
    <t>VIOLATION</t>
  </si>
  <si>
    <t>Grand Total</t>
  </si>
  <si>
    <t>013</t>
  </si>
  <si>
    <t>014</t>
  </si>
  <si>
    <t>017</t>
  </si>
  <si>
    <t>018</t>
  </si>
  <si>
    <t>024</t>
  </si>
  <si>
    <t>025</t>
  </si>
  <si>
    <t>028</t>
  </si>
  <si>
    <t>032</t>
  </si>
  <si>
    <t>033</t>
  </si>
  <si>
    <t>040</t>
  </si>
  <si>
    <t>041</t>
  </si>
  <si>
    <t>042</t>
  </si>
  <si>
    <t>044</t>
  </si>
  <si>
    <t>045</t>
  </si>
  <si>
    <t>046</t>
  </si>
  <si>
    <t>047</t>
  </si>
  <si>
    <t>048</t>
  </si>
  <si>
    <t>052</t>
  </si>
  <si>
    <t>061</t>
  </si>
  <si>
    <t>063</t>
  </si>
  <si>
    <t>069</t>
  </si>
  <si>
    <t>071</t>
  </si>
  <si>
    <t>072</t>
  </si>
  <si>
    <t>073</t>
  </si>
  <si>
    <t>075</t>
  </si>
  <si>
    <t>077</t>
  </si>
  <si>
    <t>083</t>
  </si>
  <si>
    <t>090</t>
  </si>
  <si>
    <t>094</t>
  </si>
  <si>
    <t>100</t>
  </si>
  <si>
    <t>103</t>
  </si>
  <si>
    <t>105</t>
  </si>
  <si>
    <t>106</t>
  </si>
  <si>
    <t>108</t>
  </si>
  <si>
    <t>110</t>
  </si>
  <si>
    <t>114</t>
  </si>
  <si>
    <t>120</t>
  </si>
  <si>
    <t>Precinct</t>
  </si>
  <si>
    <t>005</t>
  </si>
  <si>
    <t>006</t>
  </si>
  <si>
    <t>007</t>
  </si>
  <si>
    <t>009</t>
  </si>
  <si>
    <t>019</t>
  </si>
  <si>
    <t>020</t>
  </si>
  <si>
    <t>023</t>
  </si>
  <si>
    <t>026</t>
  </si>
  <si>
    <t>030</t>
  </si>
  <si>
    <t>034</t>
  </si>
  <si>
    <t>043</t>
  </si>
  <si>
    <t>050</t>
  </si>
  <si>
    <t>066</t>
  </si>
  <si>
    <t>067</t>
  </si>
  <si>
    <t>070</t>
  </si>
  <si>
    <t>078</t>
  </si>
  <si>
    <t>079</t>
  </si>
  <si>
    <t>081</t>
  </si>
  <si>
    <t>084</t>
  </si>
  <si>
    <t>102</t>
  </si>
  <si>
    <t>107</t>
  </si>
  <si>
    <t>109</t>
  </si>
  <si>
    <t>113</t>
  </si>
  <si>
    <t>115</t>
  </si>
  <si>
    <t>088</t>
  </si>
  <si>
    <t>001</t>
  </si>
  <si>
    <t>010</t>
  </si>
  <si>
    <t>049</t>
  </si>
  <si>
    <t>076</t>
  </si>
  <si>
    <t>101</t>
  </si>
  <si>
    <t>104</t>
  </si>
  <si>
    <t>112</t>
  </si>
  <si>
    <t>122</t>
  </si>
  <si>
    <t>111</t>
  </si>
  <si>
    <t xml:space="preserve">104 </t>
  </si>
  <si>
    <t>Report covering the period 04/01/2025 through 06/30/2025</t>
  </si>
  <si>
    <t>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</si>
</sst>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theme="1"/>
      <name val="Tahoma"/>
      <family val="2"/>
    </font>
    <font>
      <b/>
      <sz val="11.2"/>
      <color rgb="FFFFFFFF"/>
      <name val="Andale WT"/>
      <family val="2"/>
    </font>
    <font>
      <b/>
      <sz val="10"/>
      <color theme="1"/>
      <name val="Andale WT"/>
      <family val="2"/>
    </font>
    <font>
      <b/>
      <i/>
      <sz val="11"/>
      <color theme="1"/>
      <name val="Andale WT"/>
      <family val="2"/>
    </font>
    <font>
      <b/>
      <sz val="18"/>
      <color theme="1"/>
      <name val="Tahoma"/>
      <family val="2"/>
    </font>
    <font>
      <b/>
      <sz val="11"/>
      <color theme="1"/>
      <name val="Tahoma"/>
      <family val="2"/>
    </font>
    <font>
      <sz val="10"/>
      <color theme="0"/>
      <name val="Tahoma"/>
      <family val="2"/>
    </font>
    <font>
      <b/>
      <sz val="10"/>
      <color theme="1"/>
      <name val="Tahoma"/>
      <family val="2"/>
    </font>
    <font>
      <sz val="8"/>
      <name val="Tahoma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7" fillId="0" borderId="0" xfId="0" applyFont="1"/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49" fontId="6" fillId="0" borderId="0" xfId="0" applyNumberFormat="1" applyFont="1" applyProtection="1">
      <protection hidden="1"/>
    </xf>
    <xf numFmtId="49" fontId="9" fillId="0" borderId="0" xfId="0" applyNumberFormat="1" applyFont="1" applyAlignment="1">
      <alignment horizontal="left"/>
    </xf>
    <xf numFmtId="0" fontId="5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Protection="1"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FA89BF34-B9FB-443B-9760-2EAB348F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2A4B0204-5DFF-400D-BE8F-4B89187FA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2EF9DEDF-7C87-4A5C-BFAD-0E2115286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4" name="nypd_logo.jpe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2321044D-CA60-40EB-8FEB-5C7A4CAD7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7D9B28CE-0CDC-4660-AC45-9AA50D2D0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7B3B0775-22F8-4E22-93D1-8CADF0C14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98EEC96-C4ED-471D-8FAB-982FBB874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DE4C3324-9EB3-4FDA-9986-3387514A6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F3D1F097-50E1-406A-A58D-6CE36D924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AA241A6C-3FE3-4636-88BC-A057A0210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37AB3371-5CE1-444E-92EE-FD0C023FF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B137EBFA-AC2F-4383-B2AD-0CA7ABE90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26AE0F09-05E1-428A-8AED-1DAB1B0A7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3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1054FEAF-0896-470B-A119-53C638BF3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18907EAA-0D4D-4FD7-A15F-F13F68C8C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1F213147-779B-4FDE-BB07-6D275AE27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B4031FA5-DD62-4E78-9D74-2945228AB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3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5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6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7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8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59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1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3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4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opLeftCell="A13" workbookViewId="0">
      <selection activeCell="C47" sqref="C47"/>
    </sheetView>
  </sheetViews>
  <sheetFormatPr defaultColWidth="15.81640625" defaultRowHeight="12.5"/>
  <sheetData>
    <row r="1" spans="1:11" ht="14">
      <c r="A1" s="1" t="s">
        <v>47</v>
      </c>
      <c r="B1" s="1" t="s">
        <v>6</v>
      </c>
      <c r="C1" s="1" t="s">
        <v>7</v>
      </c>
      <c r="D1" s="1" t="s">
        <v>8</v>
      </c>
      <c r="E1" s="1" t="s">
        <v>9</v>
      </c>
      <c r="G1" s="7"/>
      <c r="H1" s="7"/>
      <c r="I1" s="7"/>
      <c r="J1" s="7"/>
      <c r="K1" s="7"/>
    </row>
    <row r="2" spans="1:11" ht="14.5">
      <c r="A2" s="6" t="s">
        <v>73</v>
      </c>
      <c r="B2">
        <v>1</v>
      </c>
      <c r="C2">
        <v>1</v>
      </c>
      <c r="D2">
        <v>0</v>
      </c>
      <c r="E2">
        <v>2</v>
      </c>
    </row>
    <row r="3" spans="1:11" ht="14.5">
      <c r="A3" s="6" t="s">
        <v>48</v>
      </c>
      <c r="B3">
        <v>3</v>
      </c>
      <c r="C3">
        <v>6</v>
      </c>
      <c r="D3">
        <v>0</v>
      </c>
      <c r="E3">
        <v>9</v>
      </c>
    </row>
    <row r="4" spans="1:11" ht="14.5">
      <c r="A4" s="6" t="s">
        <v>50</v>
      </c>
      <c r="B4">
        <v>1</v>
      </c>
      <c r="C4">
        <v>2</v>
      </c>
      <c r="D4">
        <v>0</v>
      </c>
      <c r="E4">
        <v>3</v>
      </c>
    </row>
    <row r="5" spans="1:11" ht="14.5">
      <c r="A5" s="6" t="s">
        <v>51</v>
      </c>
      <c r="B5">
        <v>3</v>
      </c>
      <c r="C5">
        <v>3</v>
      </c>
      <c r="D5">
        <v>0</v>
      </c>
      <c r="E5">
        <v>6</v>
      </c>
    </row>
    <row r="6" spans="1:11" ht="14.5">
      <c r="A6" s="6" t="s">
        <v>74</v>
      </c>
      <c r="B6">
        <v>0</v>
      </c>
      <c r="C6">
        <v>0</v>
      </c>
      <c r="D6">
        <v>0</v>
      </c>
      <c r="E6">
        <v>0</v>
      </c>
    </row>
    <row r="7" spans="1:11" ht="14.5">
      <c r="A7" s="6" t="s">
        <v>10</v>
      </c>
      <c r="B7">
        <v>9</v>
      </c>
      <c r="C7">
        <v>23</v>
      </c>
      <c r="D7">
        <v>0</v>
      </c>
      <c r="E7">
        <v>32</v>
      </c>
    </row>
    <row r="8" spans="1:11" ht="14.5">
      <c r="A8" s="6" t="s">
        <v>11</v>
      </c>
      <c r="B8">
        <v>3</v>
      </c>
      <c r="C8">
        <v>6</v>
      </c>
      <c r="D8">
        <v>0</v>
      </c>
      <c r="E8">
        <v>9</v>
      </c>
    </row>
    <row r="9" spans="1:11" ht="14.5">
      <c r="A9" s="6" t="s">
        <v>12</v>
      </c>
      <c r="B9">
        <v>2</v>
      </c>
      <c r="C9">
        <v>8</v>
      </c>
      <c r="D9">
        <v>0</v>
      </c>
      <c r="E9">
        <v>10</v>
      </c>
    </row>
    <row r="10" spans="1:11" ht="14.5">
      <c r="A10" s="6" t="s">
        <v>13</v>
      </c>
      <c r="B10">
        <v>3</v>
      </c>
      <c r="C10">
        <v>11</v>
      </c>
      <c r="D10">
        <v>0</v>
      </c>
      <c r="E10">
        <v>14</v>
      </c>
    </row>
    <row r="11" spans="1:11" ht="14.5">
      <c r="A11" s="6" t="s">
        <v>52</v>
      </c>
      <c r="B11">
        <v>0</v>
      </c>
      <c r="C11">
        <v>1</v>
      </c>
      <c r="D11">
        <v>0</v>
      </c>
      <c r="E11">
        <v>1</v>
      </c>
    </row>
    <row r="12" spans="1:11" ht="14.5">
      <c r="A12" s="6" t="s">
        <v>53</v>
      </c>
      <c r="B12">
        <v>1</v>
      </c>
      <c r="C12">
        <v>2</v>
      </c>
      <c r="D12">
        <v>0</v>
      </c>
      <c r="E12">
        <v>3</v>
      </c>
    </row>
    <row r="13" spans="1:11" ht="14.5">
      <c r="A13" s="6" t="s">
        <v>14</v>
      </c>
      <c r="B13">
        <v>0</v>
      </c>
      <c r="C13">
        <v>2</v>
      </c>
      <c r="D13">
        <v>0</v>
      </c>
      <c r="E13">
        <v>2</v>
      </c>
    </row>
    <row r="14" spans="1:11" ht="14.5">
      <c r="A14" s="6" t="s">
        <v>15</v>
      </c>
      <c r="B14">
        <v>14</v>
      </c>
      <c r="C14">
        <v>11</v>
      </c>
      <c r="D14">
        <v>0</v>
      </c>
      <c r="E14">
        <v>25</v>
      </c>
    </row>
    <row r="15" spans="1:11" ht="14.5">
      <c r="A15" s="6" t="s">
        <v>55</v>
      </c>
      <c r="B15">
        <v>0</v>
      </c>
      <c r="C15">
        <v>2</v>
      </c>
      <c r="D15">
        <v>0</v>
      </c>
      <c r="E15">
        <v>2</v>
      </c>
    </row>
    <row r="16" spans="1:11" ht="14.5">
      <c r="A16" s="6" t="s">
        <v>16</v>
      </c>
      <c r="B16">
        <v>0</v>
      </c>
      <c r="C16">
        <v>2</v>
      </c>
      <c r="D16">
        <v>0</v>
      </c>
      <c r="E16">
        <v>2</v>
      </c>
    </row>
    <row r="17" spans="1:5" ht="14.5">
      <c r="A17" s="6" t="s">
        <v>17</v>
      </c>
      <c r="B17">
        <v>0</v>
      </c>
      <c r="C17">
        <v>4</v>
      </c>
      <c r="D17">
        <v>0</v>
      </c>
      <c r="E17">
        <v>4</v>
      </c>
    </row>
    <row r="18" spans="1:5" ht="14.5">
      <c r="A18" s="6" t="s">
        <v>18</v>
      </c>
      <c r="B18">
        <v>2</v>
      </c>
      <c r="C18">
        <v>4</v>
      </c>
      <c r="D18">
        <v>0</v>
      </c>
      <c r="E18">
        <v>6</v>
      </c>
    </row>
    <row r="19" spans="1:5" ht="14.5">
      <c r="A19" s="6" t="s">
        <v>19</v>
      </c>
      <c r="B19">
        <v>6</v>
      </c>
      <c r="C19">
        <v>5</v>
      </c>
      <c r="D19">
        <v>0</v>
      </c>
      <c r="E19">
        <v>11</v>
      </c>
    </row>
    <row r="20" spans="1:5" ht="14.5">
      <c r="A20" s="6" t="s">
        <v>20</v>
      </c>
      <c r="B20">
        <v>2</v>
      </c>
      <c r="C20">
        <v>4</v>
      </c>
      <c r="D20">
        <v>0</v>
      </c>
      <c r="E20">
        <v>6</v>
      </c>
    </row>
    <row r="21" spans="1:5" ht="14.5">
      <c r="A21" s="6" t="s">
        <v>21</v>
      </c>
      <c r="B21">
        <v>4</v>
      </c>
      <c r="C21">
        <v>5</v>
      </c>
      <c r="D21">
        <v>0</v>
      </c>
      <c r="E21">
        <v>9</v>
      </c>
    </row>
    <row r="22" spans="1:5" ht="14.5">
      <c r="A22" s="6" t="s">
        <v>58</v>
      </c>
      <c r="B22">
        <v>0</v>
      </c>
      <c r="C22">
        <v>0</v>
      </c>
      <c r="D22">
        <v>0</v>
      </c>
      <c r="E22">
        <v>0</v>
      </c>
    </row>
    <row r="23" spans="1:5" ht="14.5">
      <c r="A23" s="6" t="s">
        <v>22</v>
      </c>
      <c r="B23">
        <v>1</v>
      </c>
      <c r="C23">
        <v>12</v>
      </c>
      <c r="D23">
        <v>0</v>
      </c>
      <c r="E23">
        <v>13</v>
      </c>
    </row>
    <row r="24" spans="1:5" ht="14.5">
      <c r="A24" s="6" t="s">
        <v>24</v>
      </c>
      <c r="B24">
        <v>3</v>
      </c>
      <c r="C24">
        <v>6</v>
      </c>
      <c r="D24">
        <v>0</v>
      </c>
      <c r="E24">
        <v>9</v>
      </c>
    </row>
    <row r="25" spans="1:5" ht="14.5">
      <c r="A25" s="6" t="s">
        <v>25</v>
      </c>
      <c r="B25">
        <v>1</v>
      </c>
      <c r="C25">
        <v>6</v>
      </c>
      <c r="D25">
        <v>0</v>
      </c>
      <c r="E25">
        <v>7</v>
      </c>
    </row>
    <row r="26" spans="1:5" ht="14.5">
      <c r="A26" s="6" t="s">
        <v>26</v>
      </c>
      <c r="B26">
        <v>2</v>
      </c>
      <c r="C26">
        <v>3</v>
      </c>
      <c r="D26">
        <v>0</v>
      </c>
      <c r="E26">
        <v>5</v>
      </c>
    </row>
    <row r="27" spans="1:5" ht="14.5">
      <c r="A27" s="6" t="s">
        <v>75</v>
      </c>
      <c r="B27">
        <v>3</v>
      </c>
      <c r="C27">
        <v>4</v>
      </c>
      <c r="D27">
        <v>0</v>
      </c>
      <c r="E27">
        <v>7</v>
      </c>
    </row>
    <row r="28" spans="1:5" ht="14.5">
      <c r="A28" s="6" t="s">
        <v>27</v>
      </c>
      <c r="B28">
        <v>2</v>
      </c>
      <c r="C28">
        <v>6</v>
      </c>
      <c r="D28">
        <v>0</v>
      </c>
      <c r="E28">
        <v>8</v>
      </c>
    </row>
    <row r="29" spans="1:5" ht="14.5">
      <c r="A29" s="6" t="s">
        <v>60</v>
      </c>
      <c r="B29">
        <v>0</v>
      </c>
      <c r="C29">
        <v>0</v>
      </c>
      <c r="D29">
        <v>0</v>
      </c>
      <c r="E29">
        <v>0</v>
      </c>
    </row>
    <row r="30" spans="1:5" ht="14.5">
      <c r="A30" s="6" t="s">
        <v>62</v>
      </c>
      <c r="B30">
        <v>4</v>
      </c>
      <c r="C30">
        <v>10</v>
      </c>
      <c r="D30">
        <v>0</v>
      </c>
      <c r="E30">
        <v>14</v>
      </c>
    </row>
    <row r="31" spans="1:5" ht="14.5">
      <c r="A31" s="6" t="s">
        <v>31</v>
      </c>
      <c r="B31">
        <v>6</v>
      </c>
      <c r="C31">
        <v>0</v>
      </c>
      <c r="D31">
        <v>0</v>
      </c>
      <c r="E31">
        <v>6</v>
      </c>
    </row>
    <row r="32" spans="1:5" ht="14.5">
      <c r="A32" s="6" t="s">
        <v>32</v>
      </c>
      <c r="B32">
        <v>0</v>
      </c>
      <c r="C32">
        <v>2</v>
      </c>
      <c r="D32">
        <v>0</v>
      </c>
      <c r="E32">
        <v>2</v>
      </c>
    </row>
    <row r="33" spans="1:5" ht="14.5">
      <c r="A33" s="6" t="s">
        <v>33</v>
      </c>
      <c r="B33">
        <v>19</v>
      </c>
      <c r="C33">
        <v>27</v>
      </c>
      <c r="D33">
        <v>0</v>
      </c>
      <c r="E33">
        <v>46</v>
      </c>
    </row>
    <row r="34" spans="1:5" ht="14.5">
      <c r="A34" s="6" t="s">
        <v>34</v>
      </c>
      <c r="B34">
        <v>10</v>
      </c>
      <c r="C34">
        <v>22</v>
      </c>
      <c r="D34">
        <v>0</v>
      </c>
      <c r="E34">
        <v>32</v>
      </c>
    </row>
    <row r="35" spans="1:5" ht="14.5">
      <c r="A35" s="6" t="s">
        <v>76</v>
      </c>
      <c r="B35">
        <v>0</v>
      </c>
      <c r="C35">
        <v>3</v>
      </c>
      <c r="D35">
        <v>0</v>
      </c>
      <c r="E35">
        <v>3</v>
      </c>
    </row>
    <row r="36" spans="1:5" ht="14.5">
      <c r="A36" s="6" t="s">
        <v>35</v>
      </c>
      <c r="B36">
        <v>0</v>
      </c>
      <c r="C36">
        <v>1</v>
      </c>
      <c r="D36">
        <v>0</v>
      </c>
      <c r="E36">
        <v>1</v>
      </c>
    </row>
    <row r="37" spans="1:5" ht="14.5">
      <c r="A37" s="6" t="s">
        <v>63</v>
      </c>
      <c r="B37">
        <v>6</v>
      </c>
      <c r="C37">
        <v>12</v>
      </c>
      <c r="D37">
        <v>0</v>
      </c>
      <c r="E37">
        <v>18</v>
      </c>
    </row>
    <row r="38" spans="1:5" ht="14.5">
      <c r="A38" s="6" t="s">
        <v>64</v>
      </c>
      <c r="B38">
        <v>9</v>
      </c>
      <c r="C38">
        <v>10</v>
      </c>
      <c r="D38">
        <v>0</v>
      </c>
      <c r="E38">
        <v>19</v>
      </c>
    </row>
    <row r="39" spans="1:5" ht="14.5">
      <c r="A39" s="6" t="s">
        <v>65</v>
      </c>
      <c r="B39">
        <v>1</v>
      </c>
      <c r="C39">
        <v>3</v>
      </c>
      <c r="D39">
        <v>0</v>
      </c>
      <c r="E39">
        <v>4</v>
      </c>
    </row>
    <row r="40" spans="1:5" ht="14.5">
      <c r="A40" s="6" t="s">
        <v>36</v>
      </c>
      <c r="B40">
        <v>0</v>
      </c>
      <c r="C40">
        <v>3</v>
      </c>
      <c r="D40">
        <v>0</v>
      </c>
      <c r="E40">
        <v>3</v>
      </c>
    </row>
    <row r="41" spans="1:5" ht="14.5">
      <c r="A41" s="6" t="s">
        <v>66</v>
      </c>
      <c r="B41">
        <v>2</v>
      </c>
      <c r="C41">
        <v>0</v>
      </c>
      <c r="D41">
        <v>0</v>
      </c>
      <c r="E41">
        <v>2</v>
      </c>
    </row>
    <row r="42" spans="1:5" ht="14.5">
      <c r="A42" s="6" t="s">
        <v>72</v>
      </c>
      <c r="B42">
        <v>4</v>
      </c>
      <c r="C42">
        <v>14</v>
      </c>
      <c r="D42">
        <v>0</v>
      </c>
      <c r="E42">
        <v>18</v>
      </c>
    </row>
    <row r="43" spans="1:5" ht="14.5">
      <c r="A43" s="6" t="s">
        <v>37</v>
      </c>
      <c r="B43">
        <v>3</v>
      </c>
      <c r="C43">
        <v>6</v>
      </c>
      <c r="D43">
        <v>0</v>
      </c>
      <c r="E43">
        <v>9</v>
      </c>
    </row>
    <row r="44" spans="1:5" ht="14.5">
      <c r="A44" s="6" t="s">
        <v>38</v>
      </c>
      <c r="B44">
        <v>7</v>
      </c>
      <c r="C44">
        <v>5</v>
      </c>
      <c r="D44">
        <v>0</v>
      </c>
      <c r="E44">
        <v>12</v>
      </c>
    </row>
    <row r="45" spans="1:5" ht="14.5">
      <c r="A45" s="6" t="s">
        <v>39</v>
      </c>
      <c r="B45">
        <v>0</v>
      </c>
      <c r="C45">
        <v>0</v>
      </c>
      <c r="D45">
        <v>0</v>
      </c>
      <c r="E45">
        <v>0</v>
      </c>
    </row>
    <row r="46" spans="1:5" ht="14.5">
      <c r="A46" s="6" t="s">
        <v>77</v>
      </c>
      <c r="B46">
        <v>0</v>
      </c>
      <c r="C46">
        <v>4</v>
      </c>
      <c r="D46">
        <v>0</v>
      </c>
      <c r="E46">
        <v>4</v>
      </c>
    </row>
    <row r="47" spans="1:5" ht="14.5">
      <c r="A47" s="6" t="s">
        <v>67</v>
      </c>
      <c r="B47">
        <v>0</v>
      </c>
      <c r="C47">
        <v>3</v>
      </c>
      <c r="D47">
        <v>0</v>
      </c>
      <c r="E47">
        <v>3</v>
      </c>
    </row>
    <row r="48" spans="1:5" ht="14.5">
      <c r="A48" s="6" t="s">
        <v>40</v>
      </c>
      <c r="B48">
        <v>1</v>
      </c>
      <c r="C48">
        <v>5</v>
      </c>
      <c r="D48">
        <v>0</v>
      </c>
      <c r="E48">
        <v>6</v>
      </c>
    </row>
    <row r="49" spans="1:5" ht="14.5">
      <c r="A49" s="6" t="s">
        <v>82</v>
      </c>
      <c r="B49">
        <v>0</v>
      </c>
      <c r="C49">
        <v>1</v>
      </c>
      <c r="D49">
        <v>0</v>
      </c>
      <c r="E49">
        <v>1</v>
      </c>
    </row>
    <row r="50" spans="1:5" ht="14.5">
      <c r="A50" s="6" t="s">
        <v>41</v>
      </c>
      <c r="B50">
        <v>0</v>
      </c>
      <c r="C50">
        <v>1</v>
      </c>
      <c r="D50">
        <v>0</v>
      </c>
      <c r="E50">
        <v>1</v>
      </c>
    </row>
    <row r="51" spans="1:5" ht="14.5">
      <c r="A51" s="6" t="s">
        <v>42</v>
      </c>
      <c r="B51">
        <v>0</v>
      </c>
      <c r="C51">
        <v>1</v>
      </c>
      <c r="D51">
        <v>0</v>
      </c>
      <c r="E51">
        <v>1</v>
      </c>
    </row>
    <row r="52" spans="1:5" ht="14.5">
      <c r="A52" s="6" t="s">
        <v>68</v>
      </c>
      <c r="B52">
        <v>0</v>
      </c>
      <c r="C52">
        <v>1</v>
      </c>
      <c r="D52">
        <v>0</v>
      </c>
      <c r="E52">
        <v>1</v>
      </c>
    </row>
    <row r="53" spans="1:5" ht="14.5">
      <c r="A53" s="6" t="s">
        <v>43</v>
      </c>
      <c r="B53">
        <v>3</v>
      </c>
      <c r="C53">
        <v>4</v>
      </c>
      <c r="D53">
        <v>0</v>
      </c>
      <c r="E53">
        <v>7</v>
      </c>
    </row>
    <row r="54" spans="1:5" ht="14.5">
      <c r="A54" s="6" t="s">
        <v>69</v>
      </c>
      <c r="B54">
        <v>1</v>
      </c>
      <c r="C54">
        <v>4</v>
      </c>
      <c r="D54">
        <v>0</v>
      </c>
      <c r="E54">
        <v>5</v>
      </c>
    </row>
    <row r="55" spans="1:5" ht="14.5">
      <c r="A55" s="6" t="s">
        <v>44</v>
      </c>
      <c r="B55">
        <v>1</v>
      </c>
      <c r="C55">
        <v>0</v>
      </c>
      <c r="D55">
        <v>0</v>
      </c>
      <c r="E55">
        <v>1</v>
      </c>
    </row>
    <row r="56" spans="1:5" ht="14.5">
      <c r="A56" s="6" t="s">
        <v>81</v>
      </c>
      <c r="B56">
        <v>0</v>
      </c>
      <c r="C56">
        <v>0</v>
      </c>
      <c r="D56">
        <v>0</v>
      </c>
      <c r="E56">
        <v>0</v>
      </c>
    </row>
    <row r="57" spans="1:5" ht="14.5">
      <c r="A57" s="6" t="s">
        <v>79</v>
      </c>
      <c r="B57">
        <v>0</v>
      </c>
      <c r="C57">
        <v>2</v>
      </c>
      <c r="D57">
        <v>0</v>
      </c>
      <c r="E57">
        <v>2</v>
      </c>
    </row>
    <row r="58" spans="1:5" ht="14.5">
      <c r="A58" s="6" t="s">
        <v>70</v>
      </c>
      <c r="B58">
        <v>0</v>
      </c>
      <c r="C58">
        <v>0</v>
      </c>
      <c r="D58">
        <v>0</v>
      </c>
      <c r="E58">
        <v>0</v>
      </c>
    </row>
    <row r="59" spans="1:5" ht="14.5">
      <c r="A59" s="6" t="s">
        <v>45</v>
      </c>
      <c r="B59">
        <v>4</v>
      </c>
      <c r="C59">
        <v>8</v>
      </c>
      <c r="D59">
        <v>0</v>
      </c>
      <c r="E59">
        <v>12</v>
      </c>
    </row>
    <row r="60" spans="1:5" ht="14.5">
      <c r="A60" s="6" t="s">
        <v>71</v>
      </c>
      <c r="B60">
        <v>1</v>
      </c>
      <c r="C60">
        <v>0</v>
      </c>
      <c r="D60">
        <v>0</v>
      </c>
      <c r="E60">
        <v>1</v>
      </c>
    </row>
    <row r="61" spans="1:5" ht="14.5">
      <c r="A61" s="6" t="s">
        <v>46</v>
      </c>
      <c r="B61">
        <v>0</v>
      </c>
      <c r="C61">
        <v>0</v>
      </c>
      <c r="D61">
        <v>0</v>
      </c>
      <c r="E61">
        <v>0</v>
      </c>
    </row>
    <row r="62" spans="1:5" ht="14.5">
      <c r="A62" s="6" t="s">
        <v>84</v>
      </c>
      <c r="B62">
        <v>1</v>
      </c>
      <c r="C62">
        <v>2</v>
      </c>
      <c r="D62">
        <v>0</v>
      </c>
      <c r="E62">
        <v>3</v>
      </c>
    </row>
    <row r="63" spans="1:5" ht="14.5">
      <c r="A63" s="6" t="s">
        <v>80</v>
      </c>
      <c r="B63">
        <v>0</v>
      </c>
      <c r="C63">
        <v>1</v>
      </c>
      <c r="D63">
        <v>0</v>
      </c>
      <c r="E63">
        <v>1</v>
      </c>
    </row>
  </sheetData>
  <mergeCells count="1">
    <mergeCell ref="G1:K1"/>
  </mergeCells>
  <phoneticPr fontId="8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12</v>
      </c>
    </row>
    <row r="2" spans="1:5" ht="34.5" customHeight="1"/>
    <row r="3" spans="1:5" ht="24" customHeight="1">
      <c r="A3" s="8" t="str">
        <f>CONCATENATE("Homeless Shelter Arrests-",$B$1," Precinct")</f>
        <v>Homeless Shelter Arrests-017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2</v>
      </c>
    </row>
    <row r="8" spans="1:5" ht="13">
      <c r="B8" s="9" t="s">
        <v>2</v>
      </c>
      <c r="C8" s="9"/>
      <c r="D8" s="3">
        <f>IFERROR(VLOOKUP($B$1,'data table'!$1:$1048576,3,FALSE),"0")</f>
        <v>8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10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13</v>
      </c>
    </row>
    <row r="2" spans="1:5" ht="34.5" customHeight="1"/>
    <row r="3" spans="1:5" ht="24" customHeight="1">
      <c r="A3" s="8" t="str">
        <f>CONCATENATE("Homeless Shelter Arrests-",$B$1," Precinct")</f>
        <v>Homeless Shelter Arrests-018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3</v>
      </c>
    </row>
    <row r="8" spans="1:5" ht="13">
      <c r="B8" s="9" t="s">
        <v>2</v>
      </c>
      <c r="C8" s="9"/>
      <c r="D8" s="3">
        <f>IFERROR(VLOOKUP($B$1,'data table'!$1:$1048576,3,FALSE),"0")</f>
        <v>11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14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52</v>
      </c>
    </row>
    <row r="2" spans="1:5" ht="34.5" customHeight="1"/>
    <row r="3" spans="1:5" ht="24" customHeight="1">
      <c r="A3" s="8" t="str">
        <f>CONCATENATE("Homeless Shelter Arrests-",$B$1," Precinct")</f>
        <v>Homeless Shelter Arrests-019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0</v>
      </c>
    </row>
    <row r="8" spans="1:5" ht="13">
      <c r="B8" s="9" t="s">
        <v>2</v>
      </c>
      <c r="C8" s="9"/>
      <c r="D8" s="3">
        <f>IFERROR(VLOOKUP($B$1,'data table'!$1:$1048576,3,FALSE),"0")</f>
        <v>1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53</v>
      </c>
    </row>
    <row r="2" spans="1:5" ht="34.5" customHeight="1"/>
    <row r="3" spans="1:5" ht="24" customHeight="1">
      <c r="A3" s="8" t="str">
        <f>CONCATENATE("Homeless Shelter Arrests-",$B$1," Precinct")</f>
        <v>Homeless Shelter Arrests-020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1</v>
      </c>
    </row>
    <row r="8" spans="1:5" ht="13">
      <c r="B8" s="9" t="s">
        <v>2</v>
      </c>
      <c r="C8" s="9"/>
      <c r="D8" s="3">
        <f>IFERROR(VLOOKUP($B$1,'data table'!$1:$1048576,3,FALSE),"0")</f>
        <v>2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54</v>
      </c>
    </row>
    <row r="2" spans="1:5" ht="34.5" customHeight="1"/>
    <row r="3" spans="1:5" ht="24" customHeight="1">
      <c r="A3" s="8" t="str">
        <f>CONCATENATE("Homeless Shelter Arrests-",$B$1," Precinct")</f>
        <v>Homeless Shelter Arrests-023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 t="str">
        <f>IFERROR(VLOOKUP($B$1,'data table'!$1:$1048576,2,FALSE),"0")</f>
        <v>0</v>
      </c>
    </row>
    <row r="8" spans="1:5" ht="13">
      <c r="B8" s="9" t="s">
        <v>2</v>
      </c>
      <c r="C8" s="9"/>
      <c r="D8" s="3" t="str">
        <f>IFERROR(VLOOKUP($B$1,'data table'!$1:$1048576,3,FALSE),"0")</f>
        <v>0</v>
      </c>
    </row>
    <row r="9" spans="1:5" ht="13">
      <c r="B9" s="9" t="s">
        <v>3</v>
      </c>
      <c r="C9" s="9"/>
      <c r="D9" s="3" t="str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14</v>
      </c>
    </row>
    <row r="2" spans="1:5" ht="34.5" customHeight="1"/>
    <row r="3" spans="1:5" ht="24" customHeight="1">
      <c r="A3" s="8" t="str">
        <f>CONCATENATE("Homeless Shelter Arrests-",$B$1," Precinct")</f>
        <v>Homeless Shelter Arrests-024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0</v>
      </c>
    </row>
    <row r="8" spans="1:5" ht="13">
      <c r="B8" s="9" t="s">
        <v>2</v>
      </c>
      <c r="C8" s="9"/>
      <c r="D8" s="3">
        <f>IFERROR(VLOOKUP($B$1,'data table'!$1:$1048576,3,FALSE),"0")</f>
        <v>2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15</v>
      </c>
    </row>
    <row r="2" spans="1:5" ht="34.5" customHeight="1"/>
    <row r="3" spans="1:5" ht="24" customHeight="1">
      <c r="A3" s="8" t="str">
        <f>CONCATENATE("Homeless Shelter Arrests-",$B$1," Precinct")</f>
        <v>Homeless Shelter Arrests-025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14</v>
      </c>
    </row>
    <row r="8" spans="1:5" ht="13">
      <c r="B8" s="9" t="s">
        <v>2</v>
      </c>
      <c r="C8" s="9"/>
      <c r="D8" s="3">
        <f>IFERROR(VLOOKUP($B$1,'data table'!$1:$1048576,3,FALSE),"0")</f>
        <v>11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25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55</v>
      </c>
    </row>
    <row r="2" spans="1:5" ht="34.5" customHeight="1"/>
    <row r="3" spans="1:5" ht="24" customHeight="1">
      <c r="A3" s="8" t="str">
        <f>CONCATENATE("Homeless Shelter Arrests-",$B$1," Precinct")</f>
        <v>Homeless Shelter Arrests-026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0</v>
      </c>
    </row>
    <row r="8" spans="1:5" ht="13">
      <c r="B8" s="9" t="s">
        <v>2</v>
      </c>
      <c r="C8" s="9"/>
      <c r="D8" s="3">
        <f>IFERROR(VLOOKUP($B$1,'data table'!$1:$1048576,3,FALSE),"0")</f>
        <v>2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16</v>
      </c>
    </row>
    <row r="2" spans="1:5" ht="34.5" customHeight="1"/>
    <row r="3" spans="1:5" ht="24" customHeight="1">
      <c r="A3" s="8" t="str">
        <f>CONCATENATE("Homeless Shelter Arrests-",$B$1," Precinct")</f>
        <v>Homeless Shelter Arrests-028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0</v>
      </c>
    </row>
    <row r="8" spans="1:5" ht="13">
      <c r="B8" s="9" t="s">
        <v>2</v>
      </c>
      <c r="C8" s="9"/>
      <c r="D8" s="3">
        <f>IFERROR(VLOOKUP($B$1,'data table'!$1:$1048576,3,FALSE),"0")</f>
        <v>2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56</v>
      </c>
    </row>
    <row r="2" spans="1:5" ht="34.5" customHeight="1"/>
    <row r="3" spans="1:5" ht="24" customHeight="1">
      <c r="A3" s="8" t="str">
        <f>CONCATENATE("Homeless Shelter Arrests-",$B$1," Precinct")</f>
        <v>Homeless Shelter Arrests-030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 t="str">
        <f>IFERROR(VLOOKUP($B$1,'data table'!$1:$1048576,2,FALSE),"0")</f>
        <v>0</v>
      </c>
    </row>
    <row r="8" spans="1:5" ht="13">
      <c r="B8" s="9" t="s">
        <v>2</v>
      </c>
      <c r="C8" s="9"/>
      <c r="D8" s="3" t="str">
        <f>IFERROR(VLOOKUP($B$1,'data table'!$1:$1048576,3,FALSE),"0")</f>
        <v>0</v>
      </c>
    </row>
    <row r="9" spans="1:5" ht="13">
      <c r="B9" s="9" t="s">
        <v>3</v>
      </c>
      <c r="C9" s="9"/>
      <c r="D9" s="3" t="str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tabSelected="1" workbookViewId="0">
      <selection activeCell="D20" sqref="D20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/>
    <row r="2" spans="1:5" ht="34.5" customHeight="1"/>
    <row r="3" spans="1:5" ht="24" customHeight="1">
      <c r="A3" s="8" t="s">
        <v>5</v>
      </c>
      <c r="B3" s="8"/>
      <c r="C3" s="8"/>
      <c r="D3" s="8"/>
      <c r="E3" s="8"/>
    </row>
    <row r="4" spans="1:5" ht="24" customHeight="1">
      <c r="A4" s="7" t="s">
        <v>83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4"/>
      <c r="D6" s="14"/>
    </row>
    <row r="7" spans="1:5" ht="13">
      <c r="B7" s="9" t="s">
        <v>1</v>
      </c>
      <c r="C7" s="10"/>
      <c r="D7" s="3">
        <f>SUM('data table'!B:B)</f>
        <v>149</v>
      </c>
    </row>
    <row r="8" spans="1:5" ht="13">
      <c r="B8" s="9" t="s">
        <v>2</v>
      </c>
      <c r="C8" s="10"/>
      <c r="D8" s="3">
        <f>SUM('data table'!C:C)</f>
        <v>294</v>
      </c>
    </row>
    <row r="9" spans="1:5" ht="13">
      <c r="B9" s="9" t="s">
        <v>3</v>
      </c>
      <c r="C9" s="10"/>
      <c r="D9" s="3">
        <f>SUM('data table'!D:D)</f>
        <v>0</v>
      </c>
    </row>
    <row r="10" spans="1:5" ht="19.5" customHeight="1">
      <c r="B10" s="11" t="s">
        <v>0</v>
      </c>
      <c r="C10" s="12"/>
      <c r="D10" s="4">
        <f>SUM(D7:D9)</f>
        <v>443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17</v>
      </c>
    </row>
    <row r="2" spans="1:5" ht="34.5" customHeight="1"/>
    <row r="3" spans="1:5" ht="24" customHeight="1">
      <c r="A3" s="8" t="str">
        <f>CONCATENATE("Homeless Shelter Arrests-",$B$1," Precinct")</f>
        <v>Homeless Shelter Arrests-032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0</v>
      </c>
    </row>
    <row r="8" spans="1:5" ht="13">
      <c r="B8" s="9" t="s">
        <v>2</v>
      </c>
      <c r="C8" s="9"/>
      <c r="D8" s="3">
        <f>IFERROR(VLOOKUP($B$1,'data table'!$1:$1048576,3,FALSE),"0")</f>
        <v>4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18</v>
      </c>
    </row>
    <row r="2" spans="1:5" ht="34.5" customHeight="1"/>
    <row r="3" spans="1:5" ht="24" customHeight="1">
      <c r="A3" s="8" t="str">
        <f>CONCATENATE("Homeless Shelter Arrests-",$B$1," Precinct")</f>
        <v>Homeless Shelter Arrests-033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2</v>
      </c>
    </row>
    <row r="8" spans="1:5" ht="13">
      <c r="B8" s="9" t="s">
        <v>2</v>
      </c>
      <c r="C8" s="9"/>
      <c r="D8" s="3">
        <f>IFERROR(VLOOKUP($B$1,'data table'!$1:$1048576,3,FALSE),"0")</f>
        <v>4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57</v>
      </c>
    </row>
    <row r="2" spans="1:5" ht="34.5" customHeight="1"/>
    <row r="3" spans="1:5" ht="24" customHeight="1">
      <c r="A3" s="8" t="str">
        <f>CONCATENATE("Homeless Shelter Arrests-",$B$1," Precinct")</f>
        <v>Homeless Shelter Arrests-034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 t="str">
        <f>IFERROR(VLOOKUP($B$1,'data table'!$1:$1048576,2,FALSE),"0")</f>
        <v>0</v>
      </c>
    </row>
    <row r="8" spans="1:5" ht="13">
      <c r="B8" s="9" t="s">
        <v>2</v>
      </c>
      <c r="C8" s="9"/>
      <c r="D8" s="3" t="str">
        <f>IFERROR(VLOOKUP($B$1,'data table'!$1:$1048576,3,FALSE),"0")</f>
        <v>0</v>
      </c>
    </row>
    <row r="9" spans="1:5" ht="13">
      <c r="B9" s="9" t="s">
        <v>3</v>
      </c>
      <c r="C9" s="9"/>
      <c r="D9" s="3" t="str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19</v>
      </c>
    </row>
    <row r="2" spans="1:5" ht="34.5" customHeight="1"/>
    <row r="3" spans="1:5" ht="24" customHeight="1">
      <c r="A3" s="8" t="str">
        <f>CONCATENATE("Homeless Shelter Arrests-",$B$1," Precinct")</f>
        <v>Homeless Shelter Arrests-040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6</v>
      </c>
    </row>
    <row r="8" spans="1:5" ht="13">
      <c r="B8" s="9" t="s">
        <v>2</v>
      </c>
      <c r="C8" s="9"/>
      <c r="D8" s="3">
        <f>IFERROR(VLOOKUP($B$1,'data table'!$1:$1048576,3,FALSE),"0")</f>
        <v>5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11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0"/>
  <sheetViews>
    <sheetView workbookViewId="0">
      <selection activeCell="Q38" sqref="Q38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20</v>
      </c>
    </row>
    <row r="2" spans="1:5" ht="34.5" customHeight="1"/>
    <row r="3" spans="1:5" ht="24" customHeight="1">
      <c r="A3" s="8" t="str">
        <f>CONCATENATE("Homeless Shelter Arrests-",$B$1," Precinct")</f>
        <v>Homeless Shelter Arrests-041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2</v>
      </c>
    </row>
    <row r="8" spans="1:5" ht="13">
      <c r="B8" s="9" t="s">
        <v>2</v>
      </c>
      <c r="C8" s="9"/>
      <c r="D8" s="3">
        <f>IFERROR(VLOOKUP($B$1,'data table'!$1:$1048576,3,FALSE),"0")</f>
        <v>4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21</v>
      </c>
    </row>
    <row r="2" spans="1:5" ht="34.5" customHeight="1"/>
    <row r="3" spans="1:5" ht="24" customHeight="1">
      <c r="A3" s="8" t="str">
        <f>CONCATENATE("Homeless Shelter Arrests-",$B$1," Precinct")</f>
        <v>Homeless Shelter Arrests-042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4</v>
      </c>
    </row>
    <row r="8" spans="1:5" ht="13">
      <c r="B8" s="9" t="s">
        <v>2</v>
      </c>
      <c r="C8" s="9"/>
      <c r="D8" s="3">
        <f>IFERROR(VLOOKUP($B$1,'data table'!$1:$1048576,3,FALSE),"0")</f>
        <v>5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58</v>
      </c>
    </row>
    <row r="2" spans="1:5" ht="34.5" customHeight="1"/>
    <row r="3" spans="1:5" ht="24" customHeight="1">
      <c r="A3" s="8" t="str">
        <f>CONCATENATE("Homeless Shelter Arrests-",$B$1," Precinct")</f>
        <v>Homeless Shelter Arrests-043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0</v>
      </c>
    </row>
    <row r="8" spans="1:5" ht="13">
      <c r="B8" s="9" t="s">
        <v>2</v>
      </c>
      <c r="C8" s="9"/>
      <c r="D8" s="3">
        <f>IFERROR(VLOOKUP($B$1,'data table'!$1:$1048576,3,FALSE),"0")</f>
        <v>0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22</v>
      </c>
    </row>
    <row r="2" spans="1:5" ht="34.5" customHeight="1"/>
    <row r="3" spans="1:5" ht="24" customHeight="1">
      <c r="A3" s="8" t="str">
        <f>CONCATENATE("Homeless Shelter Arrests-",$B$1," Precinct")</f>
        <v>Homeless Shelter Arrests-044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1</v>
      </c>
    </row>
    <row r="8" spans="1:5" ht="13">
      <c r="B8" s="9" t="s">
        <v>2</v>
      </c>
      <c r="C8" s="9"/>
      <c r="D8" s="3">
        <f>IFERROR(VLOOKUP($B$1,'data table'!$1:$1048576,3,FALSE),"0")</f>
        <v>12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13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23</v>
      </c>
    </row>
    <row r="2" spans="1:5" ht="34.5" customHeight="1"/>
    <row r="3" spans="1:5" ht="24" customHeight="1">
      <c r="A3" s="8" t="str">
        <f>CONCATENATE("Homeless Shelter Arrests-",$B$1," Precinct")</f>
        <v>Homeless Shelter Arrests-045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 t="str">
        <f>IFERROR(VLOOKUP($B$1,'data table'!$1:$1048576,2,FALSE),"0")</f>
        <v>0</v>
      </c>
    </row>
    <row r="8" spans="1:5" ht="13">
      <c r="B8" s="9" t="s">
        <v>2</v>
      </c>
      <c r="C8" s="9"/>
      <c r="D8" s="3" t="str">
        <f>IFERROR(VLOOKUP($B$1,'data table'!$1:$1048576,3,FALSE),"0")</f>
        <v>0</v>
      </c>
    </row>
    <row r="9" spans="1:5" ht="13">
      <c r="B9" s="9" t="s">
        <v>3</v>
      </c>
      <c r="C9" s="9"/>
      <c r="D9" s="3" t="str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10"/>
  <sheetViews>
    <sheetView workbookViewId="0">
      <selection activeCell="D8" sqref="D8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24</v>
      </c>
    </row>
    <row r="2" spans="1:5" ht="34.5" customHeight="1"/>
    <row r="3" spans="1:5" ht="24" customHeight="1">
      <c r="A3" s="8" t="str">
        <f>CONCATENATE("Homeless Shelter Arrests-",$B$1," Precinct")</f>
        <v>Homeless Shelter Arrests-046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3</v>
      </c>
    </row>
    <row r="8" spans="1:5" ht="13">
      <c r="B8" s="9" t="s">
        <v>2</v>
      </c>
      <c r="C8" s="9"/>
      <c r="D8" s="3">
        <f>IFERROR(VLOOKUP($B$1,'data table'!$1:$1048576,3,FALSE),"0")</f>
        <v>6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7E0D2-5E74-4392-B5DC-9E83EA77EFAF}">
  <dimension ref="A1:E10"/>
  <sheetViews>
    <sheetView workbookViewId="0">
      <selection activeCell="E19" sqref="E19"/>
    </sheetView>
  </sheetViews>
  <sheetFormatPr defaultRowHeight="12.75" customHeight="1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8.7265625" style="2"/>
  </cols>
  <sheetData>
    <row r="1" spans="1:5" ht="24" customHeight="1">
      <c r="B1" s="5" t="s">
        <v>73</v>
      </c>
    </row>
    <row r="2" spans="1:5" ht="34.5" customHeight="1"/>
    <row r="3" spans="1:5" ht="24" customHeight="1">
      <c r="A3" s="8" t="str">
        <f>CONCATENATE("Homeless Shelter Arrests-",$B$1," Precinct")</f>
        <v>Homeless Shelter Arrests-001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6" spans="1:5" ht="20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1</v>
      </c>
    </row>
    <row r="8" spans="1:5" ht="13">
      <c r="B8" s="9" t="s">
        <v>2</v>
      </c>
      <c r="C8" s="9"/>
      <c r="D8" s="3">
        <f>IFERROR(VLOOKUP($B$1,'data table'!$1:$1048576,3,FALSE),"0")</f>
        <v>1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2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25</v>
      </c>
    </row>
    <row r="2" spans="1:5" ht="34.5" customHeight="1"/>
    <row r="3" spans="1:5" ht="24" customHeight="1">
      <c r="A3" s="8" t="str">
        <f>CONCATENATE("Homeless Shelter Arrests-",$B$1," Precinct")</f>
        <v>Homeless Shelter Arrests-047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1</v>
      </c>
    </row>
    <row r="8" spans="1:5" ht="13">
      <c r="B8" s="9" t="s">
        <v>2</v>
      </c>
      <c r="C8" s="9"/>
      <c r="D8" s="3">
        <f>IFERROR(VLOOKUP($B$1,'data table'!$1:$1048576,3,FALSE),"0")</f>
        <v>6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10"/>
  <sheetViews>
    <sheetView workbookViewId="0">
      <selection activeCell="E49" sqref="A1:XFD1048576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26</v>
      </c>
    </row>
    <row r="2" spans="1:5" ht="34.5" customHeight="1"/>
    <row r="3" spans="1:5" ht="24" customHeight="1">
      <c r="A3" s="8" t="str">
        <f>CONCATENATE("Homeless Shelter Arrests-",$B$1," Precinct")</f>
        <v>Homeless Shelter Arrests-048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2</v>
      </c>
    </row>
    <row r="8" spans="1:5" ht="13">
      <c r="B8" s="9" t="s">
        <v>2</v>
      </c>
      <c r="C8" s="9"/>
      <c r="D8" s="3">
        <f>IFERROR(VLOOKUP($B$1,'data table'!$1:$1048576,3,FALSE),"0")</f>
        <v>3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1B3DF-6EA9-4732-935A-ED1F36C3C96C}">
  <dimension ref="A1:E10"/>
  <sheetViews>
    <sheetView workbookViewId="0">
      <selection activeCell="E12" sqref="E1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75</v>
      </c>
    </row>
    <row r="2" spans="1:5" ht="34.5" customHeight="1"/>
    <row r="3" spans="1:5" ht="24" customHeight="1">
      <c r="A3" s="8" t="str">
        <f>CONCATENATE("Homeless Shelter Arrests-",$B$1," Precinct")</f>
        <v>Homeless Shelter Arrests-049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3</v>
      </c>
    </row>
    <row r="8" spans="1:5" ht="13">
      <c r="B8" s="9" t="s">
        <v>2</v>
      </c>
      <c r="C8" s="9"/>
      <c r="D8" s="3">
        <f>IFERROR(VLOOKUP($B$1,'data table'!$1:$1048576,3,FALSE),"0")</f>
        <v>4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7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59</v>
      </c>
    </row>
    <row r="2" spans="1:5" ht="34.5" customHeight="1"/>
    <row r="3" spans="1:5" ht="24" customHeight="1">
      <c r="A3" s="8" t="str">
        <f>CONCATENATE("Homeless Shelter Arrests-",$B$1," Precinct")</f>
        <v>Homeless Shelter Arrests-050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 t="str">
        <f>IFERROR(VLOOKUP($B$1,'data table'!$1:$1048576,2,FALSE),"0")</f>
        <v>0</v>
      </c>
    </row>
    <row r="8" spans="1:5" ht="13">
      <c r="B8" s="9" t="s">
        <v>2</v>
      </c>
      <c r="C8" s="9"/>
      <c r="D8" s="3" t="str">
        <f>IFERROR(VLOOKUP($B$1,'data table'!$1:$1048576,3,FALSE),"0")</f>
        <v>0</v>
      </c>
    </row>
    <row r="9" spans="1:5" ht="13">
      <c r="B9" s="9" t="s">
        <v>3</v>
      </c>
      <c r="C9" s="9"/>
      <c r="D9" s="3" t="str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27</v>
      </c>
    </row>
    <row r="2" spans="1:5" ht="34.5" customHeight="1"/>
    <row r="3" spans="1:5" ht="24" customHeight="1">
      <c r="A3" s="8" t="str">
        <f>CONCATENATE("Homeless Shelter Arrests-",$B$1," Precinct")</f>
        <v>Homeless Shelter Arrests-052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2</v>
      </c>
    </row>
    <row r="8" spans="1:5" ht="13">
      <c r="B8" s="9" t="s">
        <v>2</v>
      </c>
      <c r="C8" s="9"/>
      <c r="D8" s="3">
        <f>IFERROR(VLOOKUP($B$1,'data table'!$1:$1048576,3,FALSE),"0")</f>
        <v>6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28</v>
      </c>
    </row>
    <row r="2" spans="1:5" ht="34.5" customHeight="1"/>
    <row r="3" spans="1:5" ht="24" customHeight="1">
      <c r="A3" s="8" t="str">
        <f>CONCATENATE("Homeless Shelter Arrests-",$B$1," Precinct")</f>
        <v>Homeless Shelter Arrests-061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 t="str">
        <f>IFERROR(VLOOKUP($B$1,'data table'!$1:$1048576,2,FALSE),"0")</f>
        <v>0</v>
      </c>
    </row>
    <row r="8" spans="1:5" ht="13">
      <c r="B8" s="9" t="s">
        <v>2</v>
      </c>
      <c r="C8" s="9"/>
      <c r="D8" s="3" t="str">
        <f>IFERROR(VLOOKUP($B$1,'data table'!$1:$1048576,3,FALSE),"0")</f>
        <v>0</v>
      </c>
    </row>
    <row r="9" spans="1:5" ht="13">
      <c r="B9" s="9" t="s">
        <v>3</v>
      </c>
      <c r="C9" s="9"/>
      <c r="D9" s="3" t="str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29</v>
      </c>
    </row>
    <row r="2" spans="1:5" ht="34.5" customHeight="1"/>
    <row r="3" spans="1:5" ht="24" customHeight="1">
      <c r="A3" s="8" t="str">
        <f>CONCATENATE("Homeless Shelter Arrests-",$B$1," Precinct")</f>
        <v>Homeless Shelter Arrests-063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 t="str">
        <f>IFERROR(VLOOKUP($B$1,'data table'!$1:$1048576,2,FALSE),"0")</f>
        <v>0</v>
      </c>
    </row>
    <row r="8" spans="1:5" ht="13">
      <c r="B8" s="9" t="s">
        <v>2</v>
      </c>
      <c r="C8" s="9"/>
      <c r="D8" s="3" t="str">
        <f>IFERROR(VLOOKUP($B$1,'data table'!$1:$1048576,3,FALSE),"0")</f>
        <v>0</v>
      </c>
    </row>
    <row r="9" spans="1:5" ht="13">
      <c r="B9" s="9" t="s">
        <v>3</v>
      </c>
      <c r="C9" s="9"/>
      <c r="D9" s="3" t="str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60</v>
      </c>
    </row>
    <row r="2" spans="1:5" ht="34.5" customHeight="1"/>
    <row r="3" spans="1:5" ht="24" customHeight="1">
      <c r="A3" s="8" t="str">
        <f>CONCATENATE("Homeless Shelter Arrests-",$B$1," Precinct")</f>
        <v>Homeless Shelter Arrests-066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0</v>
      </c>
    </row>
    <row r="8" spans="1:5" ht="13">
      <c r="B8" s="9" t="s">
        <v>2</v>
      </c>
      <c r="C8" s="9"/>
      <c r="D8" s="3">
        <f>IFERROR(VLOOKUP($B$1,'data table'!$1:$1048576,3,FALSE),"0")</f>
        <v>0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61</v>
      </c>
    </row>
    <row r="2" spans="1:5" ht="34.5" customHeight="1"/>
    <row r="3" spans="1:5" ht="24" customHeight="1">
      <c r="A3" s="8" t="str">
        <f>CONCATENATE("Homeless Shelter Arrests-",$B$1," Precinct")</f>
        <v>Homeless Shelter Arrests-067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 t="str">
        <f>IFERROR(VLOOKUP($B$1,'data table'!$1:$1048576,2,FALSE),"0")</f>
        <v>0</v>
      </c>
    </row>
    <row r="8" spans="1:5" ht="13">
      <c r="B8" s="9" t="s">
        <v>2</v>
      </c>
      <c r="C8" s="9"/>
      <c r="D8" s="3" t="str">
        <f>IFERROR(VLOOKUP($B$1,'data table'!$1:$1048576,3,FALSE),"0")</f>
        <v>0</v>
      </c>
    </row>
    <row r="9" spans="1:5" ht="13">
      <c r="B9" s="9" t="s">
        <v>3</v>
      </c>
      <c r="C9" s="9"/>
      <c r="D9" s="3" t="str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30</v>
      </c>
    </row>
    <row r="2" spans="1:5" ht="34.5" customHeight="1"/>
    <row r="3" spans="1:5" ht="24" customHeight="1">
      <c r="A3" s="8" t="str">
        <f>CONCATENATE("Homeless Shelter Arrests-",$B$1," Precinct")</f>
        <v>Homeless Shelter Arrests-069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 t="str">
        <f>IFERROR(VLOOKUP($B$1,'data table'!$1:$1048576,2,FALSE),"0")</f>
        <v>0</v>
      </c>
    </row>
    <row r="8" spans="1:5" ht="13">
      <c r="B8" s="9" t="s">
        <v>2</v>
      </c>
      <c r="C8" s="9"/>
      <c r="D8" s="3" t="str">
        <f>IFERROR(VLOOKUP($B$1,'data table'!$1:$1048576,3,FALSE),"0")</f>
        <v>0</v>
      </c>
    </row>
    <row r="9" spans="1:5" ht="13">
      <c r="B9" s="9" t="s">
        <v>3</v>
      </c>
      <c r="C9" s="9"/>
      <c r="D9" s="3" t="str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workbookViewId="0">
      <selection activeCell="D48" sqref="A1:XFD1048576"/>
    </sheetView>
  </sheetViews>
  <sheetFormatPr defaultRowHeight="12.75" customHeight="1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8.7265625" style="2"/>
  </cols>
  <sheetData>
    <row r="1" spans="1:5" ht="24" customHeight="1">
      <c r="B1" s="5" t="s">
        <v>48</v>
      </c>
    </row>
    <row r="2" spans="1:5" ht="34.5" customHeight="1"/>
    <row r="3" spans="1:5" ht="24" customHeight="1">
      <c r="A3" s="8" t="str">
        <f>CONCATENATE("Homeless Shelter Arrests-",$B$1," Precinct")</f>
        <v>Homeless Shelter Arrests-005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6" spans="1:5" ht="20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3</v>
      </c>
    </row>
    <row r="8" spans="1:5" ht="13">
      <c r="B8" s="9" t="s">
        <v>2</v>
      </c>
      <c r="C8" s="9"/>
      <c r="D8" s="3">
        <f>IFERROR(VLOOKUP($B$1,'data table'!$1:$1048576,3,FALSE),"0")</f>
        <v>6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9</v>
      </c>
    </row>
  </sheetData>
  <mergeCells count="7">
    <mergeCell ref="B9:C9"/>
    <mergeCell ref="B10:C10"/>
    <mergeCell ref="A3:E3"/>
    <mergeCell ref="A4:E4"/>
    <mergeCell ref="B6:D6"/>
    <mergeCell ref="B7:C7"/>
    <mergeCell ref="B8:C8"/>
  </mergeCell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62</v>
      </c>
    </row>
    <row r="2" spans="1:5" ht="34.5" customHeight="1"/>
    <row r="3" spans="1:5" ht="24" customHeight="1">
      <c r="A3" s="8" t="str">
        <f>CONCATENATE("Homeless Shelter Arrests-",$B$1," Precinct")</f>
        <v>Homeless Shelter Arrests-070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4</v>
      </c>
    </row>
    <row r="8" spans="1:5" ht="13">
      <c r="B8" s="9" t="s">
        <v>2</v>
      </c>
      <c r="C8" s="9"/>
      <c r="D8" s="3">
        <f>IFERROR(VLOOKUP($B$1,'data table'!$1:$1048576,3,FALSE),"0")</f>
        <v>10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14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31</v>
      </c>
    </row>
    <row r="2" spans="1:5" ht="34.5" customHeight="1"/>
    <row r="3" spans="1:5" ht="24" customHeight="1">
      <c r="A3" s="8" t="str">
        <f>CONCATENATE("Homeless Shelter Arrests-",$B$1," Precinct")</f>
        <v>Homeless Shelter Arrests-071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6</v>
      </c>
    </row>
    <row r="8" spans="1:5" ht="13">
      <c r="B8" s="9" t="s">
        <v>2</v>
      </c>
      <c r="C8" s="9"/>
      <c r="D8" s="3">
        <f>IFERROR(VLOOKUP($B$1,'data table'!$1:$1048576,3,FALSE),"0")</f>
        <v>0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32</v>
      </c>
    </row>
    <row r="2" spans="1:5" ht="34.5" customHeight="1"/>
    <row r="3" spans="1:5" ht="24" customHeight="1">
      <c r="A3" s="8" t="str">
        <f>CONCATENATE("Homeless Shelter Arrests-",$B$1," Precinct")</f>
        <v>Homeless Shelter Arrests-072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0</v>
      </c>
    </row>
    <row r="8" spans="1:5" ht="13">
      <c r="B8" s="9" t="s">
        <v>2</v>
      </c>
      <c r="C8" s="9"/>
      <c r="D8" s="3">
        <f>IFERROR(VLOOKUP($B$1,'data table'!$1:$1048576,3,FALSE),"0")</f>
        <v>2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33</v>
      </c>
    </row>
    <row r="2" spans="1:5" ht="34.5" customHeight="1"/>
    <row r="3" spans="1:5" ht="24" customHeight="1">
      <c r="A3" s="8" t="str">
        <f>CONCATENATE("Homeless Shelter Arrests-",$B$1," Precinct")</f>
        <v>Homeless Shelter Arrests-073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19</v>
      </c>
    </row>
    <row r="8" spans="1:5" ht="13">
      <c r="B8" s="9" t="s">
        <v>2</v>
      </c>
      <c r="C8" s="9"/>
      <c r="D8" s="3">
        <f>IFERROR(VLOOKUP($B$1,'data table'!$1:$1048576,3,FALSE),"0")</f>
        <v>27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46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34</v>
      </c>
    </row>
    <row r="2" spans="1:5" ht="34.5" customHeight="1"/>
    <row r="3" spans="1:5" ht="24" customHeight="1">
      <c r="A3" s="8" t="str">
        <f>CONCATENATE("Homeless Shelter Arrests-",$B$1," Precinct")</f>
        <v>Homeless Shelter Arrests-075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10</v>
      </c>
    </row>
    <row r="8" spans="1:5" ht="13">
      <c r="B8" s="9" t="s">
        <v>2</v>
      </c>
      <c r="C8" s="9"/>
      <c r="D8" s="3">
        <f>IFERROR(VLOOKUP($B$1,'data table'!$1:$1048576,3,FALSE),"0")</f>
        <v>22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32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715E5-F03D-422B-9BF4-5EEA457EDCBB}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76</v>
      </c>
    </row>
    <row r="2" spans="1:5" ht="34.5" customHeight="1"/>
    <row r="3" spans="1:5" ht="24" customHeight="1">
      <c r="A3" s="8" t="str">
        <f>CONCATENATE("Homeless Shelter Arrests-",$B$1," Precinct")</f>
        <v>Homeless Shelter Arrests-076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0</v>
      </c>
    </row>
    <row r="8" spans="1:5" ht="13">
      <c r="B8" s="9" t="s">
        <v>2</v>
      </c>
      <c r="C8" s="9"/>
      <c r="D8" s="3">
        <f>IFERROR(VLOOKUP($B$1,'data table'!$1:$1048576,3,FALSE),"0")</f>
        <v>3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3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10"/>
  <sheetViews>
    <sheetView workbookViewId="0">
      <selection activeCell="E39" sqref="A1:XFD1048576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35</v>
      </c>
    </row>
    <row r="2" spans="1:5" ht="34.5" customHeight="1"/>
    <row r="3" spans="1:5" ht="24" customHeight="1">
      <c r="A3" s="8" t="str">
        <f>CONCATENATE("Homeless Shelter Arrests-",$B$1," Precinct")</f>
        <v>Homeless Shelter Arrests-077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0</v>
      </c>
    </row>
    <row r="8" spans="1:5" ht="13">
      <c r="B8" s="9" t="s">
        <v>2</v>
      </c>
      <c r="C8" s="9"/>
      <c r="D8" s="3">
        <f>IFERROR(VLOOKUP($B$1,'data table'!$1:$1048576,3,FALSE),"0")</f>
        <v>1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63</v>
      </c>
    </row>
    <row r="2" spans="1:5" ht="34.5" customHeight="1"/>
    <row r="3" spans="1:5" ht="24" customHeight="1">
      <c r="A3" s="8" t="str">
        <f>CONCATENATE("Homeless Shelter Arrests-",$B$1," Precinct")</f>
        <v>Homeless Shelter Arrests-078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6</v>
      </c>
    </row>
    <row r="8" spans="1:5" ht="13">
      <c r="B8" s="9" t="s">
        <v>2</v>
      </c>
      <c r="C8" s="9"/>
      <c r="D8" s="3">
        <f>IFERROR(VLOOKUP($B$1,'data table'!$1:$1048576,3,FALSE),"0")</f>
        <v>12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18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64</v>
      </c>
    </row>
    <row r="2" spans="1:5" ht="34.5" customHeight="1"/>
    <row r="3" spans="1:5" ht="24" customHeight="1">
      <c r="A3" s="8" t="str">
        <f>CONCATENATE("Homeless Shelter Arrests-",$B$1," Precinct")</f>
        <v>Homeless Shelter Arrests-079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9</v>
      </c>
    </row>
    <row r="8" spans="1:5" ht="13">
      <c r="B8" s="9" t="s">
        <v>2</v>
      </c>
      <c r="C8" s="9"/>
      <c r="D8" s="3">
        <f>IFERROR(VLOOKUP($B$1,'data table'!$1:$1048576,3,FALSE),"0")</f>
        <v>10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19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65</v>
      </c>
    </row>
    <row r="2" spans="1:5" ht="34.5" customHeight="1"/>
    <row r="3" spans="1:5" ht="24" customHeight="1">
      <c r="A3" s="8" t="str">
        <f>CONCATENATE("Homeless Shelter Arrests-",$B$1," Precinct")</f>
        <v>Homeless Shelter Arrests-081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1</v>
      </c>
    </row>
    <row r="8" spans="1:5" ht="13">
      <c r="B8" s="9" t="s">
        <v>2</v>
      </c>
      <c r="C8" s="9"/>
      <c r="D8" s="3">
        <f>IFERROR(VLOOKUP($B$1,'data table'!$1:$1048576,3,FALSE),"0")</f>
        <v>3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"/>
  <sheetViews>
    <sheetView workbookViewId="0">
      <selection activeCell="C30" sqref="C30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49</v>
      </c>
    </row>
    <row r="2" spans="1:5" ht="34.5" customHeight="1"/>
    <row r="3" spans="1:5" ht="24" customHeight="1">
      <c r="A3" s="8" t="str">
        <f>CONCATENATE("Homeless Shelter Arrests-",$B$1," Precinct")</f>
        <v>Homeless Shelter Arrests-006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6" spans="1:5" ht="20" customHeight="1">
      <c r="B6" s="13" t="s">
        <v>4</v>
      </c>
      <c r="C6" s="13"/>
      <c r="D6" s="13"/>
    </row>
    <row r="7" spans="1:5" ht="13">
      <c r="B7" s="9" t="s">
        <v>1</v>
      </c>
      <c r="C7" s="9"/>
      <c r="D7" s="3" t="str">
        <f>IFERROR(VLOOKUP($B$1,'data table'!$1:$1048576,2,FALSE),"0")</f>
        <v>0</v>
      </c>
    </row>
    <row r="8" spans="1:5" ht="13">
      <c r="B8" s="9" t="s">
        <v>2</v>
      </c>
      <c r="C8" s="9"/>
      <c r="D8" s="3" t="str">
        <f>IFERROR(VLOOKUP($B$1,'data table'!$1:$1048576,3,FALSE),"0")</f>
        <v>0</v>
      </c>
    </row>
    <row r="9" spans="1:5" ht="13">
      <c r="B9" s="9" t="s">
        <v>3</v>
      </c>
      <c r="C9" s="9"/>
      <c r="D9" s="3" t="str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E10"/>
  <sheetViews>
    <sheetView workbookViewId="0">
      <selection activeCell="B1" sqref="B1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36</v>
      </c>
    </row>
    <row r="2" spans="1:5" ht="34.5" customHeight="1"/>
    <row r="3" spans="1:5" ht="24" customHeight="1">
      <c r="A3" s="8" t="str">
        <f>CONCATENATE("Homeless Shelter Arrests-",$B$1," Precinct")</f>
        <v>Homeless Shelter Arrests-083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0</v>
      </c>
    </row>
    <row r="8" spans="1:5" ht="13">
      <c r="B8" s="9" t="s">
        <v>2</v>
      </c>
      <c r="C8" s="9"/>
      <c r="D8" s="3">
        <f>IFERROR(VLOOKUP($B$1,'data table'!$1:$1048576,3,FALSE),"0")</f>
        <v>3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10"/>
  <sheetViews>
    <sheetView workbookViewId="0">
      <selection activeCell="D10" sqref="D7:D10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66</v>
      </c>
    </row>
    <row r="2" spans="1:5" ht="34.5" customHeight="1"/>
    <row r="3" spans="1:5" ht="24" customHeight="1">
      <c r="A3" s="8" t="str">
        <f>CONCATENATE("Homeless Shelter Arrests-",$B$1," Precinct")</f>
        <v>Homeless Shelter Arrests-084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2</v>
      </c>
    </row>
    <row r="8" spans="1:5" ht="13">
      <c r="B8" s="9" t="s">
        <v>2</v>
      </c>
      <c r="C8" s="9"/>
      <c r="D8" s="3">
        <f>IFERROR(VLOOKUP($B$1,'data table'!$1:$1048576,3,FALSE),"0")</f>
        <v>0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10"/>
  <sheetViews>
    <sheetView workbookViewId="0">
      <selection activeCell="H22" sqref="H2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72</v>
      </c>
    </row>
    <row r="2" spans="1:5" ht="34.5" customHeight="1"/>
    <row r="3" spans="1:5" ht="24" customHeight="1">
      <c r="A3" s="8" t="str">
        <f>CONCATENATE("Homeless Shelter Arrests-",$B$1," Precinct")</f>
        <v>Homeless Shelter Arrests-088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4"/>
      <c r="D6" s="14"/>
    </row>
    <row r="7" spans="1:5" ht="13">
      <c r="B7" s="9" t="s">
        <v>1</v>
      </c>
      <c r="C7" s="10"/>
      <c r="D7" s="3">
        <f>IFERROR(VLOOKUP($B$1,'data table'!$1:$1048576,2,FALSE),"0")</f>
        <v>4</v>
      </c>
    </row>
    <row r="8" spans="1:5" ht="13">
      <c r="B8" s="9" t="s">
        <v>2</v>
      </c>
      <c r="C8" s="10"/>
      <c r="D8" s="3">
        <f>IFERROR(VLOOKUP($B$1,'data table'!$1:$1048576,3,FALSE),"0")</f>
        <v>14</v>
      </c>
    </row>
    <row r="9" spans="1:5" ht="13">
      <c r="B9" s="9" t="s">
        <v>3</v>
      </c>
      <c r="C9" s="10"/>
      <c r="D9" s="3">
        <f>IFERROR(VLOOKUP($B$1,'data table'!$1:$1048576,4,FALSE),"0")</f>
        <v>0</v>
      </c>
    </row>
    <row r="10" spans="1:5" ht="19.5" customHeight="1">
      <c r="B10" s="11" t="s">
        <v>0</v>
      </c>
      <c r="C10" s="12"/>
      <c r="D10" s="4">
        <f>SUM(D7:D9)</f>
        <v>18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10"/>
  <sheetViews>
    <sheetView workbookViewId="0">
      <selection activeCell="A4" sqref="A4:E4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37</v>
      </c>
    </row>
    <row r="2" spans="1:5" ht="34.5" customHeight="1"/>
    <row r="3" spans="1:5" ht="24" customHeight="1">
      <c r="A3" s="8" t="str">
        <f>CONCATENATE("Homeless Shelter Arrests-",$B$1," Precinct")</f>
        <v>Homeless Shelter Arrests-090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3</v>
      </c>
    </row>
    <row r="8" spans="1:5" ht="13">
      <c r="B8" s="9" t="s">
        <v>2</v>
      </c>
      <c r="C8" s="9"/>
      <c r="D8" s="3">
        <f>IFERROR(VLOOKUP($B$1,'data table'!$1:$1048576,3,FALSE),"0")</f>
        <v>6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38</v>
      </c>
    </row>
    <row r="2" spans="1:5" ht="34.5" customHeight="1"/>
    <row r="3" spans="1:5" ht="24" customHeight="1">
      <c r="A3" s="8" t="str">
        <f>CONCATENATE("Homeless Shelter Arrests-",$B$1," Precinct")</f>
        <v>Homeless Shelter Arrests-094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7</v>
      </c>
    </row>
    <row r="8" spans="1:5" ht="13">
      <c r="B8" s="9" t="s">
        <v>2</v>
      </c>
      <c r="C8" s="9"/>
      <c r="D8" s="3">
        <f>IFERROR(VLOOKUP($B$1,'data table'!$1:$1048576,3,FALSE),"0")</f>
        <v>5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12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10"/>
  <sheetViews>
    <sheetView workbookViewId="0">
      <selection activeCell="C33" sqref="A1:XFD1048576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39</v>
      </c>
    </row>
    <row r="2" spans="1:5" ht="34.5" customHeight="1"/>
    <row r="3" spans="1:5" ht="24" customHeight="1">
      <c r="A3" s="8" t="str">
        <f>CONCATENATE("Homeless Shelter Arrests-",$B$1," Precinct")</f>
        <v>Homeless Shelter Arrests-100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0</v>
      </c>
    </row>
    <row r="8" spans="1:5" ht="13">
      <c r="B8" s="9" t="s">
        <v>2</v>
      </c>
      <c r="C8" s="9"/>
      <c r="D8" s="3">
        <f>IFERROR(VLOOKUP($B$1,'data table'!$1:$1048576,3,FALSE),"0")</f>
        <v>0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B3D16-2941-4A8A-84FC-47E1E2BE93FA}">
  <dimension ref="A1:E10"/>
  <sheetViews>
    <sheetView workbookViewId="0">
      <selection activeCell="D7" sqref="D7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77</v>
      </c>
    </row>
    <row r="2" spans="1:5" ht="34.5" customHeight="1"/>
    <row r="3" spans="1:5" ht="24" customHeight="1">
      <c r="A3" s="8" t="str">
        <f>CONCATENATE("Homeless Shelter Arrests-",$B$1," Precinct")</f>
        <v>Homeless Shelter Arrests-101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0</v>
      </c>
    </row>
    <row r="8" spans="1:5" ht="13">
      <c r="B8" s="9" t="s">
        <v>2</v>
      </c>
      <c r="C8" s="9"/>
      <c r="D8" s="3">
        <f>IFERROR(VLOOKUP($B$1,'data table'!$1:$1048576,3,FALSE),"0")</f>
        <v>4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4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E10"/>
  <sheetViews>
    <sheetView workbookViewId="0">
      <selection activeCell="B1" sqref="B1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67</v>
      </c>
    </row>
    <row r="2" spans="1:5" ht="34.5" customHeight="1"/>
    <row r="3" spans="1:5" ht="24" customHeight="1">
      <c r="A3" s="8" t="str">
        <f>CONCATENATE("Homeless Shelter Arrests-",$B$1," Precinct")</f>
        <v>Homeless Shelter Arrests-102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0</v>
      </c>
    </row>
    <row r="8" spans="1:5" ht="13">
      <c r="B8" s="9" t="s">
        <v>2</v>
      </c>
      <c r="C8" s="9"/>
      <c r="D8" s="3">
        <f>IFERROR(VLOOKUP($B$1,'data table'!$1:$1048576,3,FALSE),"0")</f>
        <v>3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3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E10"/>
  <sheetViews>
    <sheetView workbookViewId="0">
      <selection activeCell="E51" sqref="A1:XFD1048576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40</v>
      </c>
    </row>
    <row r="2" spans="1:5" ht="34.5" customHeight="1"/>
    <row r="3" spans="1:5" ht="24" customHeight="1">
      <c r="A3" s="8" t="str">
        <f>CONCATENATE("Homeless Shelter Arrests-",$B$1," Precinct")</f>
        <v>Homeless Shelter Arrests-103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1</v>
      </c>
    </row>
    <row r="8" spans="1:5" ht="13">
      <c r="B8" s="9" t="s">
        <v>2</v>
      </c>
      <c r="C8" s="9"/>
      <c r="D8" s="3">
        <f>IFERROR(VLOOKUP($B$1,'data table'!$1:$1048576,3,FALSE),"0")</f>
        <v>5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24DBE-C697-4981-88BA-E9E73A5500C4}">
  <dimension ref="A1:E10"/>
  <sheetViews>
    <sheetView workbookViewId="0">
      <selection activeCell="E32" sqref="E3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78</v>
      </c>
    </row>
    <row r="2" spans="1:5" ht="34.5" customHeight="1"/>
    <row r="3" spans="1:5" ht="24" customHeight="1">
      <c r="A3" s="8" t="str">
        <f>CONCATENATE("Homeless Shelter Arrests-",$B$1," Precinct")</f>
        <v>Homeless Shelter Arrests-104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 t="str">
        <f>IFERROR(VLOOKUP($B$1,'data table'!$1:$1048576,2,FALSE),"0")</f>
        <v>0</v>
      </c>
    </row>
    <row r="8" spans="1:5" ht="13">
      <c r="B8" s="9" t="s">
        <v>2</v>
      </c>
      <c r="C8" s="9"/>
      <c r="D8" s="3" t="str">
        <f>IFERROR(VLOOKUP($B$1,'data table'!$1:$1048576,3,FALSE),"0")</f>
        <v>0</v>
      </c>
    </row>
    <row r="9" spans="1:5" ht="13">
      <c r="B9" s="9" t="s">
        <v>3</v>
      </c>
      <c r="C9" s="9"/>
      <c r="D9" s="3" t="str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workbookViewId="0">
      <selection activeCell="C30" sqref="C30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50</v>
      </c>
    </row>
    <row r="2" spans="1:5" ht="34.5" customHeight="1"/>
    <row r="3" spans="1:5" ht="24" customHeight="1">
      <c r="A3" s="8" t="str">
        <f>CONCATENATE("Homeless Shelter Arrests-",$B$1," Precinct")</f>
        <v>Homeless Shelter Arrests-007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6" spans="1:5" ht="20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1</v>
      </c>
    </row>
    <row r="8" spans="1:5" ht="13">
      <c r="B8" s="9" t="s">
        <v>2</v>
      </c>
      <c r="C8" s="9"/>
      <c r="D8" s="3">
        <f>IFERROR(VLOOKUP($B$1,'data table'!$1:$1048576,3,FALSE),"0")</f>
        <v>2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41</v>
      </c>
    </row>
    <row r="2" spans="1:5" ht="34.5" customHeight="1"/>
    <row r="3" spans="1:5" ht="24" customHeight="1">
      <c r="A3" s="8" t="str">
        <f>CONCATENATE("Homeless Shelter Arrests-",$B$1," Precinct")</f>
        <v>Homeless Shelter Arrests-105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0</v>
      </c>
    </row>
    <row r="8" spans="1:5" ht="13">
      <c r="B8" s="9" t="s">
        <v>2</v>
      </c>
      <c r="C8" s="9"/>
      <c r="D8" s="3">
        <f>IFERROR(VLOOKUP($B$1,'data table'!$1:$1048576,3,FALSE),"0")</f>
        <v>1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42</v>
      </c>
    </row>
    <row r="2" spans="1:5" ht="34.5" customHeight="1"/>
    <row r="3" spans="1:5" ht="24" customHeight="1">
      <c r="A3" s="8" t="str">
        <f>CONCATENATE("Homeless Shelter Arrests-",$B$1," Precinct")</f>
        <v>Homeless Shelter Arrests-106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0</v>
      </c>
    </row>
    <row r="8" spans="1:5" ht="13">
      <c r="B8" s="9" t="s">
        <v>2</v>
      </c>
      <c r="C8" s="9"/>
      <c r="D8" s="3">
        <f>IFERROR(VLOOKUP($B$1,'data table'!$1:$1048576,3,FALSE),"0")</f>
        <v>1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68</v>
      </c>
    </row>
    <row r="2" spans="1:5" ht="34.5" customHeight="1"/>
    <row r="3" spans="1:5" ht="24" customHeight="1">
      <c r="A3" s="8" t="str">
        <f>CONCATENATE("Homeless Shelter Arrests-",$B$1," Precinct")</f>
        <v>Homeless Shelter Arrests-107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0</v>
      </c>
    </row>
    <row r="8" spans="1:5" ht="13">
      <c r="B8" s="9" t="s">
        <v>2</v>
      </c>
      <c r="C8" s="9"/>
      <c r="D8" s="3">
        <f>IFERROR(VLOOKUP($B$1,'data table'!$1:$1048576,3,FALSE),"0")</f>
        <v>1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43</v>
      </c>
    </row>
    <row r="2" spans="1:5" ht="34.5" customHeight="1"/>
    <row r="3" spans="1:5" ht="24" customHeight="1">
      <c r="A3" s="8" t="str">
        <f>CONCATENATE("Homeless Shelter Arrests-",$B$1," Precinct")</f>
        <v>Homeless Shelter Arrests-108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3</v>
      </c>
    </row>
    <row r="8" spans="1:5" ht="13">
      <c r="B8" s="9" t="s">
        <v>2</v>
      </c>
      <c r="C8" s="9"/>
      <c r="D8" s="3">
        <f>IFERROR(VLOOKUP($B$1,'data table'!$1:$1048576,3,FALSE),"0")</f>
        <v>4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69</v>
      </c>
    </row>
    <row r="2" spans="1:5" ht="34.5" customHeight="1"/>
    <row r="3" spans="1:5" ht="24" customHeight="1">
      <c r="A3" s="8" t="str">
        <f>CONCATENATE("Homeless Shelter Arrests-",$B$1," Precinct")</f>
        <v>Homeless Shelter Arrests-109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1</v>
      </c>
    </row>
    <row r="8" spans="1:5" ht="13">
      <c r="B8" s="9" t="s">
        <v>2</v>
      </c>
      <c r="C8" s="9"/>
      <c r="D8" s="3">
        <f>IFERROR(VLOOKUP($B$1,'data table'!$1:$1048576,3,FALSE),"0")</f>
        <v>4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E36"/>
  <sheetViews>
    <sheetView workbookViewId="0">
      <selection activeCell="F47" sqref="A1:XFD1048576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44</v>
      </c>
    </row>
    <row r="2" spans="1:5" ht="34.5" customHeight="1"/>
    <row r="3" spans="1:5" ht="24" customHeight="1">
      <c r="A3" s="8" t="str">
        <f>CONCATENATE("Homeless Shelter Arrests-",$B$1," Precinct")</f>
        <v>Homeless Shelter Arrests-110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1</v>
      </c>
    </row>
    <row r="8" spans="1:5" ht="13">
      <c r="B8" s="9" t="s">
        <v>2</v>
      </c>
      <c r="C8" s="9"/>
      <c r="D8" s="3">
        <f>IFERROR(VLOOKUP($B$1,'data table'!$1:$1048576,3,FALSE),"0")</f>
        <v>0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1</v>
      </c>
    </row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3E451-D17B-4211-BB06-EF02349FE011}">
  <dimension ref="A1:E10"/>
  <sheetViews>
    <sheetView workbookViewId="0">
      <selection activeCell="E44" sqref="A1:XFD1048576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81</v>
      </c>
    </row>
    <row r="2" spans="1:5" ht="34.5" customHeight="1"/>
    <row r="3" spans="1:5" ht="24" customHeight="1">
      <c r="A3" s="8" t="str">
        <f>CONCATENATE("Homeless Shelter Arrests-",$B$1," Precinct")</f>
        <v>Homeless Shelter Arrests-111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0</v>
      </c>
    </row>
    <row r="8" spans="1:5" ht="13">
      <c r="B8" s="9" t="s">
        <v>2</v>
      </c>
      <c r="C8" s="9"/>
      <c r="D8" s="3">
        <f>IFERROR(VLOOKUP($B$1,'data table'!$1:$1048576,3,FALSE),"0")</f>
        <v>0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296DA-C3D7-4591-ADC2-3BD7A0C7131E}">
  <dimension ref="A1:E10"/>
  <sheetViews>
    <sheetView workbookViewId="0">
      <selection activeCell="F48" sqref="F48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79</v>
      </c>
    </row>
    <row r="2" spans="1:5" ht="34.5" customHeight="1"/>
    <row r="3" spans="1:5" ht="24" customHeight="1">
      <c r="A3" s="8" t="str">
        <f>CONCATENATE("Homeless Shelter Arrests-",$B$1," Precinct")</f>
        <v>Homeless Shelter Arrests-112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0</v>
      </c>
    </row>
    <row r="8" spans="1:5" ht="13">
      <c r="B8" s="9" t="s">
        <v>2</v>
      </c>
      <c r="C8" s="9"/>
      <c r="D8" s="3">
        <f>IFERROR(VLOOKUP($B$1,'data table'!$1:$1048576,3,FALSE),"0")</f>
        <v>2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2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70</v>
      </c>
    </row>
    <row r="2" spans="1:5" ht="34.5" customHeight="1"/>
    <row r="3" spans="1:5" ht="24" customHeight="1">
      <c r="A3" s="8" t="str">
        <f>CONCATENATE("Homeless Shelter Arrests-",$B$1," Precinct")</f>
        <v>Homeless Shelter Arrests-113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0</v>
      </c>
    </row>
    <row r="8" spans="1:5" ht="13">
      <c r="B8" s="9" t="s">
        <v>2</v>
      </c>
      <c r="C8" s="9"/>
      <c r="D8" s="3">
        <f>IFERROR(VLOOKUP($B$1,'data table'!$1:$1048576,3,FALSE),"0")</f>
        <v>0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45</v>
      </c>
    </row>
    <row r="2" spans="1:5" ht="34.5" customHeight="1"/>
    <row r="3" spans="1:5" ht="24" customHeight="1">
      <c r="A3" s="8" t="str">
        <f>CONCATENATE("Homeless Shelter Arrests-",$B$1," Precinct")</f>
        <v>Homeless Shelter Arrests-114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4</v>
      </c>
    </row>
    <row r="8" spans="1:5" ht="13">
      <c r="B8" s="9" t="s">
        <v>2</v>
      </c>
      <c r="C8" s="9"/>
      <c r="D8" s="3">
        <f>IFERROR(VLOOKUP($B$1,'data table'!$1:$1048576,3,FALSE),"0")</f>
        <v>8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12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"/>
  <sheetViews>
    <sheetView workbookViewId="0">
      <selection activeCell="C30" sqref="C30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51</v>
      </c>
    </row>
    <row r="2" spans="1:5" ht="34.5" customHeight="1"/>
    <row r="3" spans="1:5" ht="24" customHeight="1">
      <c r="A3" s="8" t="str">
        <f>CONCATENATE("Homeless Shelter Arrests-",$B$1," Precinct")</f>
        <v>Homeless Shelter Arrests-009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3</v>
      </c>
    </row>
    <row r="8" spans="1:5" ht="13">
      <c r="B8" s="9" t="s">
        <v>2</v>
      </c>
      <c r="C8" s="9"/>
      <c r="D8" s="3">
        <f>IFERROR(VLOOKUP($B$1,'data table'!$1:$1048576,3,FALSE),"0")</f>
        <v>3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71</v>
      </c>
    </row>
    <row r="2" spans="1:5" ht="34.5" customHeight="1"/>
    <row r="3" spans="1:5" ht="24" customHeight="1">
      <c r="A3" s="8" t="str">
        <f>CONCATENATE("Homeless Shelter Arrests-",$B$1," Precinct")</f>
        <v>Homeless Shelter Arrests-115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1</v>
      </c>
    </row>
    <row r="8" spans="1:5" ht="13">
      <c r="B8" s="9" t="s">
        <v>2</v>
      </c>
      <c r="C8" s="9"/>
      <c r="D8" s="3">
        <f>IFERROR(VLOOKUP($B$1,'data table'!$1:$1048576,3,FALSE),"0")</f>
        <v>0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E10"/>
  <sheetViews>
    <sheetView workbookViewId="0">
      <selection activeCell="F53" sqref="A1:XFD1048576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46</v>
      </c>
    </row>
    <row r="2" spans="1:5" ht="34.5" customHeight="1"/>
    <row r="3" spans="1:5" ht="24" customHeight="1">
      <c r="A3" s="8" t="str">
        <f>CONCATENATE("Homeless Shelter Arrests-",$B$1," Precinct")</f>
        <v>Homeless Shelter Arrests-120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0</v>
      </c>
    </row>
    <row r="8" spans="1:5" ht="13">
      <c r="B8" s="9" t="s">
        <v>2</v>
      </c>
      <c r="C8" s="9"/>
      <c r="D8" s="3">
        <f>IFERROR(VLOOKUP($B$1,'data table'!$1:$1048576,3,FALSE),"0")</f>
        <v>0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723CF-CA36-4481-A5CA-52F866915882}">
  <dimension ref="A1:E10"/>
  <sheetViews>
    <sheetView workbookViewId="0">
      <selection activeCell="F58" sqref="F58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84</v>
      </c>
    </row>
    <row r="2" spans="1:5" ht="34.5" customHeight="1"/>
    <row r="3" spans="1:5" ht="24" customHeight="1">
      <c r="A3" s="8" t="str">
        <f>CONCATENATE("Homeless Shelter Arrests-",$B$1," Precinct")</f>
        <v>Homeless Shelter Arrests-121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1</v>
      </c>
    </row>
    <row r="8" spans="1:5" ht="13">
      <c r="B8" s="9" t="s">
        <v>2</v>
      </c>
      <c r="C8" s="9"/>
      <c r="D8" s="3">
        <f>IFERROR(VLOOKUP($B$1,'data table'!$1:$1048576,3,FALSE),"0")</f>
        <v>2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3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CE84C-84E1-4C3B-8AB7-6F6AE478C342}">
  <dimension ref="A1:E10"/>
  <sheetViews>
    <sheetView workbookViewId="0">
      <selection activeCell="G48" sqref="A1:XFD1048576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80</v>
      </c>
    </row>
    <row r="2" spans="1:5" ht="34.5" customHeight="1"/>
    <row r="3" spans="1:5" ht="24" customHeight="1">
      <c r="A3" s="8" t="str">
        <f>CONCATENATE("Homeless Shelter Arrests-",$B$1," Precinct")</f>
        <v>Homeless Shelter Arrests-122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0</v>
      </c>
    </row>
    <row r="8" spans="1:5" ht="13">
      <c r="B8" s="9" t="s">
        <v>2</v>
      </c>
      <c r="C8" s="9"/>
      <c r="D8" s="3">
        <f>IFERROR(VLOOKUP($B$1,'data table'!$1:$1048576,3,FALSE),"0")</f>
        <v>1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1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10</v>
      </c>
    </row>
    <row r="2" spans="1:5" ht="34.5" customHeight="1"/>
    <row r="3" spans="1:5" ht="24" customHeight="1">
      <c r="A3" s="8" t="str">
        <f>CONCATENATE("Homeless Shelter Arrests-",$B$1," Precinct")</f>
        <v>Homeless Shelter Arrests-013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9</v>
      </c>
    </row>
    <row r="8" spans="1:5" ht="13">
      <c r="B8" s="9" t="s">
        <v>2</v>
      </c>
      <c r="C8" s="9"/>
      <c r="D8" s="3">
        <f>IFERROR(VLOOKUP($B$1,'data table'!$1:$1048576,3,FALSE),"0")</f>
        <v>23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32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5" t="s">
        <v>11</v>
      </c>
    </row>
    <row r="2" spans="1:5" ht="34.5" customHeight="1"/>
    <row r="3" spans="1:5" ht="24" customHeight="1">
      <c r="A3" s="8" t="str">
        <f>CONCATENATE("Homeless Shelter Arrests-",$B$1," Precinct")</f>
        <v>Homeless Shelter Arrests-014 Precinct</v>
      </c>
      <c r="B3" s="8"/>
      <c r="C3" s="8"/>
      <c r="D3" s="8"/>
      <c r="E3" s="8"/>
    </row>
    <row r="4" spans="1:5" ht="24" customHeight="1">
      <c r="A4" s="7" t="str">
        <f>citywide!A4</f>
        <v>Report covering the period 04/01/2025 through 06/30/2025</v>
      </c>
      <c r="B4" s="7"/>
      <c r="C4" s="7"/>
      <c r="D4" s="7"/>
      <c r="E4" s="7"/>
    </row>
    <row r="5" spans="1:5" ht="12.75" customHeight="1"/>
    <row r="6" spans="1:5" ht="20.25" customHeight="1">
      <c r="B6" s="13" t="s">
        <v>4</v>
      </c>
      <c r="C6" s="13"/>
      <c r="D6" s="13"/>
    </row>
    <row r="7" spans="1:5" ht="13">
      <c r="B7" s="9" t="s">
        <v>1</v>
      </c>
      <c r="C7" s="9"/>
      <c r="D7" s="3">
        <f>IFERROR(VLOOKUP($B$1,'data table'!$1:$1048576,2,FALSE),"0")</f>
        <v>3</v>
      </c>
    </row>
    <row r="8" spans="1:5" ht="13">
      <c r="B8" s="9" t="s">
        <v>2</v>
      </c>
      <c r="C8" s="9"/>
      <c r="D8" s="3">
        <f>IFERROR(VLOOKUP($B$1,'data table'!$1:$1048576,3,FALSE),"0")</f>
        <v>6</v>
      </c>
    </row>
    <row r="9" spans="1:5" ht="13">
      <c r="B9" s="9" t="s">
        <v>3</v>
      </c>
      <c r="C9" s="9"/>
      <c r="D9" s="3">
        <f>IFERROR(VLOOKUP($B$1,'data table'!$1:$1048576,4,FALSE),"0")</f>
        <v>0</v>
      </c>
    </row>
    <row r="10" spans="1:5" ht="19.5" customHeight="1">
      <c r="B10" s="11" t="s">
        <v>0</v>
      </c>
      <c r="C10" s="11"/>
      <c r="D10" s="4">
        <f>SUM(D7:D9)</f>
        <v>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73</vt:i4>
      </vt:variant>
    </vt:vector>
  </HeadingPairs>
  <TitlesOfParts>
    <vt:vector size="73" baseType="lpstr">
      <vt:lpstr>data table</vt:lpstr>
      <vt:lpstr>citywide</vt:lpstr>
      <vt:lpstr>001pct</vt:lpstr>
      <vt:lpstr>005pct</vt:lpstr>
      <vt:lpstr>006pct</vt:lpstr>
      <vt:lpstr>007pct</vt:lpstr>
      <vt:lpstr>009pct</vt:lpstr>
      <vt:lpstr>013pct</vt:lpstr>
      <vt:lpstr>014pct</vt:lpstr>
      <vt:lpstr>017pct</vt:lpstr>
      <vt:lpstr>018pct</vt:lpstr>
      <vt:lpstr>019pct</vt:lpstr>
      <vt:lpstr>020pct</vt:lpstr>
      <vt:lpstr>023pct</vt:lpstr>
      <vt:lpstr>024pct</vt:lpstr>
      <vt:lpstr>025pct</vt:lpstr>
      <vt:lpstr>026pct</vt:lpstr>
      <vt:lpstr>028pct</vt:lpstr>
      <vt:lpstr>030pct</vt:lpstr>
      <vt:lpstr>032pct</vt:lpstr>
      <vt:lpstr>033pct</vt:lpstr>
      <vt:lpstr>034pct</vt:lpstr>
      <vt:lpstr>040pct</vt:lpstr>
      <vt:lpstr>041pct</vt:lpstr>
      <vt:lpstr>042pct</vt:lpstr>
      <vt:lpstr>043pct</vt:lpstr>
      <vt:lpstr>044pct</vt:lpstr>
      <vt:lpstr>045pct</vt:lpstr>
      <vt:lpstr>046pct</vt:lpstr>
      <vt:lpstr>047pct</vt:lpstr>
      <vt:lpstr>048pct</vt:lpstr>
      <vt:lpstr>049pct</vt:lpstr>
      <vt:lpstr>050pct</vt:lpstr>
      <vt:lpstr>052pct</vt:lpstr>
      <vt:lpstr>061pct</vt:lpstr>
      <vt:lpstr>063pct</vt:lpstr>
      <vt:lpstr>066pct</vt:lpstr>
      <vt:lpstr>067pct</vt:lpstr>
      <vt:lpstr>069pct</vt:lpstr>
      <vt:lpstr>070pct</vt:lpstr>
      <vt:lpstr>071pct</vt:lpstr>
      <vt:lpstr>072pct</vt:lpstr>
      <vt:lpstr>073pct</vt:lpstr>
      <vt:lpstr>075pct</vt:lpstr>
      <vt:lpstr>076pct</vt:lpstr>
      <vt:lpstr>077pct</vt:lpstr>
      <vt:lpstr>078pct</vt:lpstr>
      <vt:lpstr>079pct</vt:lpstr>
      <vt:lpstr>081pct</vt:lpstr>
      <vt:lpstr>083pct</vt:lpstr>
      <vt:lpstr>084pct</vt:lpstr>
      <vt:lpstr>088pct</vt:lpstr>
      <vt:lpstr>090pct</vt:lpstr>
      <vt:lpstr>094pct</vt:lpstr>
      <vt:lpstr>100pct</vt:lpstr>
      <vt:lpstr>101pct</vt:lpstr>
      <vt:lpstr>102pct</vt:lpstr>
      <vt:lpstr>103pct</vt:lpstr>
      <vt:lpstr>104pct</vt:lpstr>
      <vt:lpstr>105pct</vt:lpstr>
      <vt:lpstr>106pct</vt:lpstr>
      <vt:lpstr>107pct</vt:lpstr>
      <vt:lpstr>108pct</vt:lpstr>
      <vt:lpstr>109pct</vt:lpstr>
      <vt:lpstr>110pct</vt:lpstr>
      <vt:lpstr>111pct</vt:lpstr>
      <vt:lpstr>112pct</vt:lpstr>
      <vt:lpstr>113pct</vt:lpstr>
      <vt:lpstr>114pct</vt:lpstr>
      <vt:lpstr>115pct</vt:lpstr>
      <vt:lpstr>120pct</vt:lpstr>
      <vt:lpstr>121pct</vt:lpstr>
      <vt:lpstr>122pct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2025-04-13T15:56:13Z</cp:lastPrinted>
  <dcterms:created xsi:type="dcterms:W3CDTF">2018-04-27T19:35:06Z</dcterms:created>
  <dcterms:modified xsi:type="dcterms:W3CDTF">2025-07-22T15:51:24Z</dcterms:modified>
</cp:coreProperties>
</file>