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360" windowWidth="25440" windowHeight="12060" activeTab="5"/>
  </bookViews>
  <sheets>
    <sheet name="Total" sheetId="1" r:id="rId1"/>
    <sheet name="Boro" sheetId="2" r:id="rId2"/>
    <sheet name="PCT" sheetId="3" r:id="rId3"/>
    <sheet name="Race" sheetId="5" r:id="rId4"/>
    <sheet name="Sex" sheetId="4" r:id="rId5"/>
    <sheet name="Age" sheetId="6" r:id="rId6"/>
  </sheets>
  <definedNames>
    <definedName name="crime">Total!$K$4:$L$19</definedName>
    <definedName name="crime3">#REF!</definedName>
  </definedNames>
  <calcPr calcId="145621"/>
</workbook>
</file>

<file path=xl/calcChain.xml><?xml version="1.0" encoding="utf-8"?>
<calcChain xmlns="http://schemas.openxmlformats.org/spreadsheetml/2006/main">
  <c r="D4" i="6"/>
  <c r="D5"/>
  <c r="D6"/>
  <c r="D7"/>
  <c r="D8"/>
  <c r="D9"/>
  <c r="C24" i="1" l="1"/>
  <c r="B24"/>
  <c r="F24" l="1"/>
  <c r="D24"/>
  <c r="E24"/>
  <c r="C9" i="2"/>
  <c r="B9"/>
  <c r="C10" i="6" l="1"/>
  <c r="B10"/>
  <c r="F9"/>
  <c r="E9"/>
  <c r="F8"/>
  <c r="E8"/>
  <c r="F7"/>
  <c r="E7"/>
  <c r="F6"/>
  <c r="E6"/>
  <c r="F5"/>
  <c r="E5"/>
  <c r="F4"/>
  <c r="E4"/>
  <c r="C6" i="4"/>
  <c r="B6"/>
  <c r="F5"/>
  <c r="E5"/>
  <c r="D5"/>
  <c r="F4"/>
  <c r="E4"/>
  <c r="D4"/>
  <c r="C10" i="5"/>
  <c r="B10"/>
  <c r="E6" i="4" l="1"/>
  <c r="F6"/>
  <c r="D10" i="6"/>
  <c r="F10"/>
  <c r="E10"/>
  <c r="D6" i="4"/>
  <c r="F10" i="5"/>
  <c r="E10"/>
  <c r="D10"/>
  <c r="F9"/>
  <c r="E9"/>
  <c r="D9"/>
  <c r="F8"/>
  <c r="E8"/>
  <c r="D8"/>
  <c r="F7"/>
  <c r="F6"/>
  <c r="E6"/>
  <c r="D6"/>
  <c r="F5"/>
  <c r="E5"/>
  <c r="D5"/>
  <c r="F4"/>
  <c r="E4"/>
  <c r="D4"/>
  <c r="C81" i="3"/>
  <c r="B81"/>
  <c r="F80"/>
  <c r="E80"/>
  <c r="D80"/>
  <c r="F79"/>
  <c r="E79"/>
  <c r="D79"/>
  <c r="F78"/>
  <c r="E78"/>
  <c r="D78"/>
  <c r="F77"/>
  <c r="E77"/>
  <c r="D77"/>
  <c r="F76"/>
  <c r="E76"/>
  <c r="D76"/>
  <c r="F75"/>
  <c r="E75"/>
  <c r="D75"/>
  <c r="F74"/>
  <c r="E74"/>
  <c r="D74"/>
  <c r="F73"/>
  <c r="E73"/>
  <c r="D73"/>
  <c r="F72"/>
  <c r="E72"/>
  <c r="D72"/>
  <c r="F71"/>
  <c r="E71"/>
  <c r="D71"/>
  <c r="F70"/>
  <c r="E70"/>
  <c r="D70"/>
  <c r="F69"/>
  <c r="E69"/>
  <c r="D69"/>
  <c r="F68"/>
  <c r="E68"/>
  <c r="D68"/>
  <c r="F67"/>
  <c r="E67"/>
  <c r="D67"/>
  <c r="F66"/>
  <c r="E66"/>
  <c r="D66"/>
  <c r="F65"/>
  <c r="E65"/>
  <c r="D65"/>
  <c r="F64"/>
  <c r="E64"/>
  <c r="D64"/>
  <c r="F63"/>
  <c r="E63"/>
  <c r="D63"/>
  <c r="F62"/>
  <c r="E62"/>
  <c r="D62"/>
  <c r="F61"/>
  <c r="E61"/>
  <c r="D61"/>
  <c r="F60"/>
  <c r="E60"/>
  <c r="D60"/>
  <c r="F59"/>
  <c r="E59"/>
  <c r="D59"/>
  <c r="F58"/>
  <c r="E58"/>
  <c r="D58"/>
  <c r="F57"/>
  <c r="E57"/>
  <c r="D57"/>
  <c r="F56"/>
  <c r="E56"/>
  <c r="D56"/>
  <c r="F55"/>
  <c r="E55"/>
  <c r="D55"/>
  <c r="F54"/>
  <c r="E54"/>
  <c r="D54"/>
  <c r="F53"/>
  <c r="E53"/>
  <c r="D53"/>
  <c r="F52"/>
  <c r="E52"/>
  <c r="D52"/>
  <c r="F51"/>
  <c r="E51"/>
  <c r="D51"/>
  <c r="F50"/>
  <c r="E50"/>
  <c r="D50"/>
  <c r="F49"/>
  <c r="E49"/>
  <c r="D49"/>
  <c r="F48"/>
  <c r="E48"/>
  <c r="D48"/>
  <c r="F47"/>
  <c r="E47"/>
  <c r="D47"/>
  <c r="F46"/>
  <c r="E46"/>
  <c r="D46"/>
  <c r="F45"/>
  <c r="E45"/>
  <c r="D45"/>
  <c r="F44"/>
  <c r="E44"/>
  <c r="D44"/>
  <c r="F43"/>
  <c r="E43"/>
  <c r="D43"/>
  <c r="F42"/>
  <c r="E42"/>
  <c r="D42"/>
  <c r="F41"/>
  <c r="E41"/>
  <c r="D41"/>
  <c r="F40"/>
  <c r="E40"/>
  <c r="D40"/>
  <c r="F39"/>
  <c r="E39"/>
  <c r="D39"/>
  <c r="F38"/>
  <c r="E38"/>
  <c r="D38"/>
  <c r="F37"/>
  <c r="E37"/>
  <c r="D37"/>
  <c r="F36"/>
  <c r="E36"/>
  <c r="D36"/>
  <c r="F35"/>
  <c r="E35"/>
  <c r="D35"/>
  <c r="F34"/>
  <c r="E34"/>
  <c r="D34"/>
  <c r="F33"/>
  <c r="E33"/>
  <c r="D33"/>
  <c r="F32"/>
  <c r="E32"/>
  <c r="D32"/>
  <c r="F31"/>
  <c r="E31"/>
  <c r="D31"/>
  <c r="F30"/>
  <c r="E30"/>
  <c r="D30"/>
  <c r="F29"/>
  <c r="E29"/>
  <c r="D29"/>
  <c r="F28"/>
  <c r="E28"/>
  <c r="D28"/>
  <c r="F27"/>
  <c r="E27"/>
  <c r="D27"/>
  <c r="F26"/>
  <c r="E26"/>
  <c r="D26"/>
  <c r="F25"/>
  <c r="E25"/>
  <c r="D25"/>
  <c r="F24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E18"/>
  <c r="D18"/>
  <c r="F17"/>
  <c r="E17"/>
  <c r="D17"/>
  <c r="F16"/>
  <c r="E16"/>
  <c r="D16"/>
  <c r="F15"/>
  <c r="E15"/>
  <c r="D15"/>
  <c r="F14"/>
  <c r="E14"/>
  <c r="D14"/>
  <c r="F13"/>
  <c r="E13"/>
  <c r="D13"/>
  <c r="F12"/>
  <c r="E12"/>
  <c r="D12"/>
  <c r="F11"/>
  <c r="E11"/>
  <c r="D11"/>
  <c r="F10"/>
  <c r="E10"/>
  <c r="D10"/>
  <c r="F9"/>
  <c r="E9"/>
  <c r="D9"/>
  <c r="F8"/>
  <c r="E8"/>
  <c r="D8"/>
  <c r="F7"/>
  <c r="E7"/>
  <c r="D7"/>
  <c r="F6"/>
  <c r="E6"/>
  <c r="D6"/>
  <c r="F5"/>
  <c r="E5"/>
  <c r="D5"/>
  <c r="F4"/>
  <c r="E4"/>
  <c r="D4"/>
  <c r="F9" i="2"/>
  <c r="E9"/>
  <c r="D9"/>
  <c r="F8"/>
  <c r="E8"/>
  <c r="D8"/>
  <c r="F7"/>
  <c r="E7"/>
  <c r="D7"/>
  <c r="F6"/>
  <c r="E6"/>
  <c r="D6"/>
  <c r="F5"/>
  <c r="E5"/>
  <c r="D5"/>
  <c r="F4"/>
  <c r="E4"/>
  <c r="D4"/>
  <c r="F5" i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F4"/>
  <c r="E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4"/>
  <c r="F81" i="3" l="1"/>
  <c r="D81"/>
  <c r="E81"/>
</calcChain>
</file>

<file path=xl/sharedStrings.xml><?xml version="1.0" encoding="utf-8"?>
<sst xmlns="http://schemas.openxmlformats.org/spreadsheetml/2006/main" count="164" uniqueCount="133">
  <si>
    <t>PL 1200001-ASLT W/INT CAUSES PHYS INJURY</t>
  </si>
  <si>
    <t>PL 1651503-INTENT/FRAUD OBT TRANS W/O PAY</t>
  </si>
  <si>
    <t>LOC000000V-VIOL OF LOCAL LAW VIOL</t>
  </si>
  <si>
    <t>PL 1552500-PETIT LARCENY</t>
  </si>
  <si>
    <t>PL 2200300-CRIM POSS CONTRL SUBST-7TH</t>
  </si>
  <si>
    <t>VTL0511001-AGGRAVATED UNLIC OPER/MV-3RD</t>
  </si>
  <si>
    <t>PL 2053000-RESISTING ARREST</t>
  </si>
  <si>
    <t>PL 2214000-CRIM SALE MARIHUANA-4TH</t>
  </si>
  <si>
    <t xml:space="preserve">VTL11920U2-OPER MV .08 OF 1% ALCOHOL-1ST </t>
  </si>
  <si>
    <t>PL 1450001-CRIM MIS:INTENT DAMAGE PROPRTY</t>
  </si>
  <si>
    <t>PL 1201401-MENACING-2ND:WEAPON</t>
  </si>
  <si>
    <t>PL 1401000-CRIMINAL TRESPASS-3RD</t>
  </si>
  <si>
    <t>Total</t>
  </si>
  <si>
    <t>Difference</t>
  </si>
  <si>
    <t>Non DAT Rate</t>
  </si>
  <si>
    <t>Non DAT Arrests</t>
  </si>
  <si>
    <t>DAT Arrests</t>
  </si>
  <si>
    <t>Non DAT Totals</t>
  </si>
  <si>
    <t>DAT Totals</t>
  </si>
  <si>
    <t>Total Arrests</t>
  </si>
  <si>
    <t>Boro</t>
  </si>
  <si>
    <t>Non Dat Arrests</t>
  </si>
  <si>
    <t>BRONX</t>
  </si>
  <si>
    <t>BROOKLYN</t>
  </si>
  <si>
    <t>MANHATTAN</t>
  </si>
  <si>
    <t>QUEENS</t>
  </si>
  <si>
    <t>STATEN ISLAND</t>
  </si>
  <si>
    <t>Grand Total</t>
  </si>
  <si>
    <t>PCT</t>
  </si>
  <si>
    <t>Race</t>
  </si>
  <si>
    <t>AMER IND</t>
  </si>
  <si>
    <t>ASIAN/PAC.ISL</t>
  </si>
  <si>
    <t>BLACK</t>
  </si>
  <si>
    <t>UNKNOWN</t>
  </si>
  <si>
    <t>WHITE</t>
  </si>
  <si>
    <t>Sex</t>
  </si>
  <si>
    <t>FEMALE</t>
  </si>
  <si>
    <t>MALE</t>
  </si>
  <si>
    <t>Age</t>
  </si>
  <si>
    <t>0 - 9</t>
  </si>
  <si>
    <t>10 - 17</t>
  </si>
  <si>
    <t>18 - 24</t>
  </si>
  <si>
    <t>25 - 40</t>
  </si>
  <si>
    <t>41 - 59</t>
  </si>
  <si>
    <t>60+</t>
  </si>
  <si>
    <t>PL 1950500-OBSTRUCT GOVERNMENTL ADMIN-2ND</t>
  </si>
  <si>
    <t>PL 2211001-C/P MARIHUANA-5TH:PUBLIC PLACE</t>
  </si>
  <si>
    <t>VTL051101A-AGGRAVATED UNLIC OPER VEH-3RD</t>
  </si>
  <si>
    <t xml:space="preserve">VTL11920U3-DWI- 1ST OFFENSE              </t>
  </si>
  <si>
    <t>PL 2650101-CRIM POSS WEAP-4TH:FIREARM/WEP</t>
  </si>
  <si>
    <t xml:space="preserve">PL 1211100-CRIM OBSTRUCTION BREATHING    </t>
  </si>
  <si>
    <t>PL 2155003-CRIM CONTEMPT-2ND:DISOBEY CRT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</si>
  <si>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</si>
  <si>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</si>
  <si>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</si>
  <si>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</si>
  <si>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</si>
  <si>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</si>
  <si>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</si>
  <si>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</si>
  <si>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</si>
  <si>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</si>
  <si>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</si>
  <si>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</si>
  <si>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</si>
  <si>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</si>
  <si>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</si>
  <si>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</si>
  <si>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</si>
  <si>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</si>
  <si>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</si>
  <si>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</si>
  <si>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</si>
  <si>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</si>
  <si>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</si>
  <si>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</si>
  <si>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</si>
  <si>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</si>
  <si>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</si>
  <si>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</si>
  <si>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</si>
  <si>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</si>
  <si>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</si>
  <si>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</si>
  <si>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</si>
  <si>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</si>
  <si>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</si>
  <si>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</si>
  <si>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</si>
  <si>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</si>
  <si>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</si>
  <si>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</si>
  <si>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</si>
  <si>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</si>
  <si>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</si>
  <si>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</si>
  <si>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</si>
  <si>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</si>
  <si>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</si>
  <si>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</si>
  <si>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</si>
  <si>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</si>
  <si>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</si>
  <si>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</si>
  <si>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</si>
  <si>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</si>
  <si>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</si>
  <si>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</si>
  <si>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</si>
  <si>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</si>
  <si>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</si>
  <si>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</si>
  <si>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</si>
  <si>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</si>
  <si>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</si>
  <si>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</si>
  <si>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</si>
  <si>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</si>
  <si>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</si>
  <si>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</si>
  <si>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</si>
  <si>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</si>
  <si>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</si>
  <si>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</si>
  <si>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</si>
  <si>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</si>
  <si>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</si>
  <si>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</si>
  <si>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</si>
  <si>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LOC00000UM-VIOL OF LOCAL LAW MISD</t>
  </si>
  <si>
    <t>HISPANIC</t>
  </si>
  <si>
    <t>Non DAT and DAT Arrest Analysis 3Q 2014</t>
  </si>
  <si>
    <t>Non DAT Arrests 3Q 2014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</si>
</sst>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N16" sqref="N16"/>
    </sheetView>
  </sheetViews>
  <sheetFormatPr defaultRowHeight="15"/>
  <cols>
    <col min="1" max="1" width="46.7109375" bestFit="1" customWidth="1"/>
    <col min="2" max="2" width="15.5703125" bestFit="1" customWidth="1"/>
    <col min="3" max="3" width="11.28515625" bestFit="1" customWidth="1"/>
    <col min="4" max="4" width="13.28515625" bestFit="1" customWidth="1"/>
    <col min="5" max="5" width="10.42578125" bestFit="1" customWidth="1"/>
    <col min="6" max="6" width="13.28515625" bestFit="1" customWidth="1"/>
    <col min="11" max="11" width="11.7109375" bestFit="1" customWidth="1"/>
  </cols>
  <sheetData>
    <row r="1" spans="1:6">
      <c r="A1" s="10" t="s">
        <v>131</v>
      </c>
      <c r="B1" s="10"/>
      <c r="C1" s="10"/>
      <c r="D1" s="10"/>
      <c r="E1" s="10"/>
      <c r="F1" s="10"/>
    </row>
    <row r="2" spans="1:6">
      <c r="A2" s="10"/>
      <c r="B2" s="10"/>
      <c r="C2" s="10"/>
      <c r="D2" s="10"/>
      <c r="E2" s="10"/>
      <c r="F2" s="10"/>
    </row>
    <row r="3" spans="1:6">
      <c r="A3" s="2" t="s">
        <v>132</v>
      </c>
      <c r="B3" s="3" t="s">
        <v>17</v>
      </c>
      <c r="C3" s="3" t="s">
        <v>18</v>
      </c>
      <c r="D3" s="3" t="s">
        <v>19</v>
      </c>
      <c r="E3" s="3" t="s">
        <v>13</v>
      </c>
      <c r="F3" s="3" t="s">
        <v>14</v>
      </c>
    </row>
    <row r="4" spans="1:6">
      <c r="A4" s="2" t="s">
        <v>0</v>
      </c>
      <c r="B4" s="1">
        <v>6317</v>
      </c>
      <c r="C4" s="1">
        <v>1372</v>
      </c>
      <c r="D4" s="1">
        <f>SUM(B4:C4)</f>
        <v>7689</v>
      </c>
      <c r="E4" s="1">
        <f>C4-B4</f>
        <v>-4945</v>
      </c>
      <c r="F4" s="4">
        <f>IF(C4=0,"**.*",(B4/C4))</f>
        <v>4.6042274052478138</v>
      </c>
    </row>
    <row r="5" spans="1:6">
      <c r="A5" s="2" t="s">
        <v>2</v>
      </c>
      <c r="B5" s="1">
        <v>6729</v>
      </c>
      <c r="C5" s="1">
        <v>524</v>
      </c>
      <c r="D5" s="1">
        <f t="shared" ref="D5:D24" si="0">SUM(B5:C5)</f>
        <v>7253</v>
      </c>
      <c r="E5" s="1">
        <f t="shared" ref="E5:E24" si="1">C5-B5</f>
        <v>-6205</v>
      </c>
      <c r="F5" s="4">
        <f t="shared" ref="F5:F24" si="2">IF(C5=0,"**.*",(B5/C5))</f>
        <v>12.841603053435115</v>
      </c>
    </row>
    <row r="6" spans="1:6">
      <c r="A6" s="2" t="s">
        <v>3</v>
      </c>
      <c r="B6" s="1">
        <v>3546</v>
      </c>
      <c r="C6" s="1">
        <v>3690</v>
      </c>
      <c r="D6" s="1">
        <f t="shared" si="0"/>
        <v>7236</v>
      </c>
      <c r="E6" s="1">
        <f t="shared" si="1"/>
        <v>144</v>
      </c>
      <c r="F6" s="4">
        <f t="shared" si="2"/>
        <v>0.96097560975609753</v>
      </c>
    </row>
    <row r="7" spans="1:6">
      <c r="A7" s="2" t="s">
        <v>1</v>
      </c>
      <c r="B7" s="1">
        <v>5301</v>
      </c>
      <c r="C7" s="1">
        <v>1767</v>
      </c>
      <c r="D7" s="1">
        <f t="shared" si="0"/>
        <v>7068</v>
      </c>
      <c r="E7" s="1">
        <f t="shared" si="1"/>
        <v>-3534</v>
      </c>
      <c r="F7" s="4">
        <f t="shared" si="2"/>
        <v>3</v>
      </c>
    </row>
    <row r="8" spans="1:6">
      <c r="A8" s="2" t="s">
        <v>46</v>
      </c>
      <c r="B8" s="1">
        <v>1382</v>
      </c>
      <c r="C8" s="1">
        <v>5662</v>
      </c>
      <c r="D8" s="1">
        <f t="shared" si="0"/>
        <v>7044</v>
      </c>
      <c r="E8" s="1">
        <f t="shared" si="1"/>
        <v>4280</v>
      </c>
      <c r="F8" s="4">
        <f t="shared" si="2"/>
        <v>0.24408336276933945</v>
      </c>
    </row>
    <row r="9" spans="1:6">
      <c r="A9" s="2" t="s">
        <v>4</v>
      </c>
      <c r="B9" s="1">
        <v>2842</v>
      </c>
      <c r="C9" s="1">
        <v>2665</v>
      </c>
      <c r="D9" s="1">
        <f t="shared" si="0"/>
        <v>5507</v>
      </c>
      <c r="E9" s="1">
        <f t="shared" si="1"/>
        <v>-177</v>
      </c>
      <c r="F9" s="4">
        <f t="shared" si="2"/>
        <v>1.0664165103189494</v>
      </c>
    </row>
    <row r="10" spans="1:6">
      <c r="A10" s="2" t="s">
        <v>5</v>
      </c>
      <c r="B10" s="1">
        <v>1425</v>
      </c>
      <c r="C10" s="1">
        <v>2792</v>
      </c>
      <c r="D10" s="1">
        <f t="shared" si="0"/>
        <v>4217</v>
      </c>
      <c r="E10" s="1">
        <f t="shared" si="1"/>
        <v>1367</v>
      </c>
      <c r="F10" s="4">
        <f t="shared" si="2"/>
        <v>0.51038681948424069</v>
      </c>
    </row>
    <row r="11" spans="1:6">
      <c r="A11" s="2" t="s">
        <v>7</v>
      </c>
      <c r="B11" s="1">
        <v>1845</v>
      </c>
      <c r="C11" s="1">
        <v>4</v>
      </c>
      <c r="D11" s="1">
        <f t="shared" si="0"/>
        <v>1849</v>
      </c>
      <c r="E11" s="1">
        <f t="shared" si="1"/>
        <v>-1841</v>
      </c>
      <c r="F11" s="4">
        <f t="shared" si="2"/>
        <v>461.25</v>
      </c>
    </row>
    <row r="12" spans="1:6">
      <c r="A12" s="2" t="s">
        <v>47</v>
      </c>
      <c r="B12" s="1">
        <v>594</v>
      </c>
      <c r="C12" s="1">
        <v>1090</v>
      </c>
      <c r="D12" s="1">
        <f t="shared" si="0"/>
        <v>1684</v>
      </c>
      <c r="E12" s="1">
        <f t="shared" si="1"/>
        <v>496</v>
      </c>
      <c r="F12" s="4">
        <f t="shared" si="2"/>
        <v>0.54495412844036695</v>
      </c>
    </row>
    <row r="13" spans="1:6">
      <c r="A13" s="2" t="s">
        <v>49</v>
      </c>
      <c r="B13" s="1">
        <v>715</v>
      </c>
      <c r="C13" s="1">
        <v>904</v>
      </c>
      <c r="D13" s="1">
        <f t="shared" si="0"/>
        <v>1619</v>
      </c>
      <c r="E13" s="1">
        <f t="shared" si="1"/>
        <v>189</v>
      </c>
      <c r="F13" s="4">
        <f t="shared" si="2"/>
        <v>0.79092920353982299</v>
      </c>
    </row>
    <row r="14" spans="1:6">
      <c r="A14" s="2" t="s">
        <v>6</v>
      </c>
      <c r="B14" s="1">
        <v>1594</v>
      </c>
      <c r="C14" s="1">
        <v>5</v>
      </c>
      <c r="D14" s="1">
        <f t="shared" si="0"/>
        <v>1599</v>
      </c>
      <c r="E14" s="1">
        <f t="shared" si="1"/>
        <v>-1589</v>
      </c>
      <c r="F14" s="4">
        <f t="shared" si="2"/>
        <v>318.8</v>
      </c>
    </row>
    <row r="15" spans="1:6">
      <c r="A15" s="2" t="s">
        <v>129</v>
      </c>
      <c r="B15" s="1">
        <v>941</v>
      </c>
      <c r="C15" s="1">
        <v>449</v>
      </c>
      <c r="D15" s="1">
        <f t="shared" si="0"/>
        <v>1390</v>
      </c>
      <c r="E15" s="1">
        <f t="shared" si="1"/>
        <v>-492</v>
      </c>
      <c r="F15" s="4">
        <f t="shared" si="2"/>
        <v>2.0957683741648108</v>
      </c>
    </row>
    <row r="16" spans="1:6">
      <c r="A16" s="2" t="s">
        <v>11</v>
      </c>
      <c r="B16" s="1">
        <v>738</v>
      </c>
      <c r="C16" s="1">
        <v>552</v>
      </c>
      <c r="D16" s="1">
        <f t="shared" si="0"/>
        <v>1290</v>
      </c>
      <c r="E16" s="1">
        <f t="shared" si="1"/>
        <v>-186</v>
      </c>
      <c r="F16" s="4">
        <f t="shared" si="2"/>
        <v>1.3369565217391304</v>
      </c>
    </row>
    <row r="17" spans="1:6">
      <c r="A17" s="2" t="s">
        <v>8</v>
      </c>
      <c r="B17" s="1">
        <v>1212</v>
      </c>
      <c r="C17" s="1">
        <v>1</v>
      </c>
      <c r="D17" s="1">
        <f t="shared" si="0"/>
        <v>1213</v>
      </c>
      <c r="E17" s="1">
        <f t="shared" si="1"/>
        <v>-1211</v>
      </c>
      <c r="F17" s="4">
        <f t="shared" si="2"/>
        <v>1212</v>
      </c>
    </row>
    <row r="18" spans="1:6">
      <c r="A18" s="2" t="s">
        <v>9</v>
      </c>
      <c r="B18" s="1">
        <v>893</v>
      </c>
      <c r="C18" s="1">
        <v>253</v>
      </c>
      <c r="D18" s="1">
        <f t="shared" si="0"/>
        <v>1146</v>
      </c>
      <c r="E18" s="1">
        <f t="shared" si="1"/>
        <v>-640</v>
      </c>
      <c r="F18" s="4">
        <f t="shared" si="2"/>
        <v>3.5296442687747036</v>
      </c>
    </row>
    <row r="19" spans="1:6">
      <c r="A19" s="2" t="s">
        <v>10</v>
      </c>
      <c r="B19" s="1">
        <v>959</v>
      </c>
      <c r="C19" s="1">
        <v>112</v>
      </c>
      <c r="D19" s="1">
        <f t="shared" si="0"/>
        <v>1071</v>
      </c>
      <c r="E19" s="1">
        <f t="shared" si="1"/>
        <v>-847</v>
      </c>
      <c r="F19" s="4">
        <f t="shared" si="2"/>
        <v>8.5625</v>
      </c>
    </row>
    <row r="20" spans="1:6">
      <c r="A20" s="2" t="s">
        <v>50</v>
      </c>
      <c r="B20" s="1">
        <v>658</v>
      </c>
      <c r="C20" s="1">
        <v>10</v>
      </c>
      <c r="D20" s="1">
        <f t="shared" si="0"/>
        <v>668</v>
      </c>
      <c r="E20" s="1">
        <f t="shared" si="1"/>
        <v>-648</v>
      </c>
      <c r="F20" s="4">
        <f t="shared" si="2"/>
        <v>65.8</v>
      </c>
    </row>
    <row r="21" spans="1:6">
      <c r="A21" s="2" t="s">
        <v>51</v>
      </c>
      <c r="B21" s="1">
        <v>620</v>
      </c>
      <c r="C21" s="1">
        <v>2</v>
      </c>
      <c r="D21" s="1">
        <f t="shared" si="0"/>
        <v>622</v>
      </c>
      <c r="E21" s="1">
        <f t="shared" si="1"/>
        <v>-618</v>
      </c>
      <c r="F21" s="4">
        <f t="shared" si="2"/>
        <v>310</v>
      </c>
    </row>
    <row r="22" spans="1:6">
      <c r="A22" s="2" t="s">
        <v>48</v>
      </c>
      <c r="B22" s="1">
        <v>572</v>
      </c>
      <c r="C22" s="1">
        <v>2</v>
      </c>
      <c r="D22" s="1">
        <f t="shared" si="0"/>
        <v>574</v>
      </c>
      <c r="E22" s="1">
        <f t="shared" si="1"/>
        <v>-570</v>
      </c>
      <c r="F22" s="4">
        <f t="shared" si="2"/>
        <v>286</v>
      </c>
    </row>
    <row r="23" spans="1:6">
      <c r="A23" s="2" t="s">
        <v>45</v>
      </c>
      <c r="B23" s="1">
        <v>501</v>
      </c>
      <c r="C23" s="1">
        <v>8</v>
      </c>
      <c r="D23" s="1">
        <f t="shared" si="0"/>
        <v>509</v>
      </c>
      <c r="E23" s="1">
        <f t="shared" si="1"/>
        <v>-493</v>
      </c>
      <c r="F23" s="4">
        <f t="shared" si="2"/>
        <v>62.625</v>
      </c>
    </row>
    <row r="24" spans="1:6">
      <c r="A24" s="9" t="s">
        <v>12</v>
      </c>
      <c r="B24" s="3">
        <f>SUM(B4:B23)</f>
        <v>39384</v>
      </c>
      <c r="C24" s="3">
        <f>SUM(C4:C23)</f>
        <v>21864</v>
      </c>
      <c r="D24" s="3">
        <f t="shared" si="0"/>
        <v>61248</v>
      </c>
      <c r="E24" s="3">
        <f t="shared" si="1"/>
        <v>-17520</v>
      </c>
      <c r="F24" s="4">
        <f t="shared" si="2"/>
        <v>1.8013172338090011</v>
      </c>
    </row>
  </sheetData>
  <mergeCells count="1">
    <mergeCell ref="A1:F2"/>
  </mergeCells>
  <pageMargins left="0.7" right="0.7" top="0.75" bottom="0.75" header="0.3" footer="0.3"/>
  <pageSetup orientation="landscape" r:id="rId1"/>
  <headerFooter>
    <oddFooter>&amp;LOMAP/ORS&amp;C&amp;P of &amp;N&amp;R10/28/2016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I12" sqref="I12:I13"/>
    </sheetView>
  </sheetViews>
  <sheetFormatPr defaultRowHeight="1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>
      <c r="A1" s="10" t="s">
        <v>131</v>
      </c>
      <c r="B1" s="10"/>
      <c r="C1" s="10"/>
      <c r="D1" s="10"/>
      <c r="E1" s="10"/>
      <c r="F1" s="10"/>
    </row>
    <row r="2" spans="1:6">
      <c r="A2" s="10"/>
      <c r="B2" s="10"/>
      <c r="C2" s="10"/>
      <c r="D2" s="10"/>
      <c r="E2" s="10"/>
      <c r="F2" s="10"/>
    </row>
    <row r="3" spans="1:6">
      <c r="A3" s="2" t="s">
        <v>20</v>
      </c>
      <c r="B3" s="5" t="s">
        <v>21</v>
      </c>
      <c r="C3" s="5" t="s">
        <v>16</v>
      </c>
      <c r="D3" s="5" t="s">
        <v>19</v>
      </c>
      <c r="E3" s="5" t="s">
        <v>13</v>
      </c>
      <c r="F3" s="5" t="s">
        <v>14</v>
      </c>
    </row>
    <row r="4" spans="1:6">
      <c r="A4" s="2" t="s">
        <v>22</v>
      </c>
      <c r="B4" s="6">
        <v>8977</v>
      </c>
      <c r="C4" s="6">
        <v>5023</v>
      </c>
      <c r="D4" s="6">
        <f>SUM(B4:C4)</f>
        <v>14000</v>
      </c>
      <c r="E4" s="6">
        <f>C4-B4</f>
        <v>-3954</v>
      </c>
      <c r="F4" s="7">
        <f>B4/C4</f>
        <v>1.7871789767071471</v>
      </c>
    </row>
    <row r="5" spans="1:6">
      <c r="A5" s="2" t="s">
        <v>23</v>
      </c>
      <c r="B5" s="6">
        <v>11761</v>
      </c>
      <c r="C5" s="6">
        <v>5388</v>
      </c>
      <c r="D5" s="6">
        <f t="shared" ref="D5:D9" si="0">SUM(B5:C5)</f>
        <v>17149</v>
      </c>
      <c r="E5" s="6">
        <f t="shared" ref="E5:E9" si="1">C5-B5</f>
        <v>-6373</v>
      </c>
      <c r="F5" s="7">
        <f t="shared" ref="F5:F9" si="2">B5/C5</f>
        <v>2.1828136599851522</v>
      </c>
    </row>
    <row r="6" spans="1:6">
      <c r="A6" s="2" t="s">
        <v>24</v>
      </c>
      <c r="B6" s="6">
        <v>10976</v>
      </c>
      <c r="C6" s="6">
        <v>6173</v>
      </c>
      <c r="D6" s="6">
        <f t="shared" si="0"/>
        <v>17149</v>
      </c>
      <c r="E6" s="6">
        <f t="shared" si="1"/>
        <v>-4803</v>
      </c>
      <c r="F6" s="7">
        <f t="shared" si="2"/>
        <v>1.7780657702899725</v>
      </c>
    </row>
    <row r="7" spans="1:6">
      <c r="A7" s="2" t="s">
        <v>25</v>
      </c>
      <c r="B7" s="6">
        <v>6704</v>
      </c>
      <c r="C7" s="6">
        <v>4558</v>
      </c>
      <c r="D7" s="6">
        <f t="shared" si="0"/>
        <v>11262</v>
      </c>
      <c r="E7" s="6">
        <f t="shared" si="1"/>
        <v>-2146</v>
      </c>
      <c r="F7" s="7">
        <f t="shared" si="2"/>
        <v>1.4708205353225099</v>
      </c>
    </row>
    <row r="8" spans="1:6">
      <c r="A8" s="2" t="s">
        <v>26</v>
      </c>
      <c r="B8" s="6">
        <v>966</v>
      </c>
      <c r="C8" s="6">
        <v>722</v>
      </c>
      <c r="D8" s="6">
        <f t="shared" si="0"/>
        <v>1688</v>
      </c>
      <c r="E8" s="6">
        <f t="shared" si="1"/>
        <v>-244</v>
      </c>
      <c r="F8" s="7">
        <f t="shared" si="2"/>
        <v>1.3379501385041552</v>
      </c>
    </row>
    <row r="9" spans="1:6">
      <c r="A9" s="2" t="s">
        <v>27</v>
      </c>
      <c r="B9" s="5">
        <f>SUM(B4:B8)</f>
        <v>39384</v>
      </c>
      <c r="C9" s="5">
        <f>SUM(C4:C8)</f>
        <v>21864</v>
      </c>
      <c r="D9" s="5">
        <f t="shared" si="0"/>
        <v>61248</v>
      </c>
      <c r="E9" s="5">
        <f t="shared" si="1"/>
        <v>-17520</v>
      </c>
      <c r="F9" s="7">
        <f t="shared" si="2"/>
        <v>1.8013172338090011</v>
      </c>
    </row>
  </sheetData>
  <mergeCells count="1">
    <mergeCell ref="A1:F2"/>
  </mergeCells>
  <pageMargins left="0.7" right="0.7" top="0.75" bottom="0.75" header="0.3" footer="0.3"/>
  <pageSetup orientation="portrait" horizontalDpi="1200" verticalDpi="1200" r:id="rId1"/>
  <headerFooter>
    <oddFooter>&amp;LOMAP/ORS&amp;C&amp;P of &amp;N&amp;R10/28/2016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81"/>
  <sheetViews>
    <sheetView topLeftCell="A46" workbookViewId="0">
      <selection activeCell="K15" sqref="K15"/>
    </sheetView>
  </sheetViews>
  <sheetFormatPr defaultRowHeight="1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>
      <c r="A1" s="10" t="s">
        <v>131</v>
      </c>
      <c r="B1" s="10"/>
      <c r="C1" s="10"/>
      <c r="D1" s="10"/>
      <c r="E1" s="10"/>
      <c r="F1" s="10"/>
    </row>
    <row r="2" spans="1:6">
      <c r="A2" s="10"/>
      <c r="B2" s="10"/>
      <c r="C2" s="10"/>
      <c r="D2" s="10"/>
      <c r="E2" s="10"/>
      <c r="F2" s="10"/>
    </row>
    <row r="3" spans="1:6">
      <c r="A3" s="2" t="s">
        <v>28</v>
      </c>
      <c r="B3" s="3" t="s">
        <v>15</v>
      </c>
      <c r="C3" s="3" t="s">
        <v>16</v>
      </c>
      <c r="D3" s="3" t="s">
        <v>19</v>
      </c>
      <c r="E3" s="3" t="s">
        <v>13</v>
      </c>
      <c r="F3" s="3" t="s">
        <v>14</v>
      </c>
    </row>
    <row r="4" spans="1:6">
      <c r="A4" s="8" t="s">
        <v>52</v>
      </c>
      <c r="B4" s="1">
        <v>503</v>
      </c>
      <c r="C4" s="1">
        <v>289</v>
      </c>
      <c r="D4" s="1">
        <f>SUM(B4:C4)</f>
        <v>792</v>
      </c>
      <c r="E4" s="1">
        <f>C4-B4</f>
        <v>-214</v>
      </c>
      <c r="F4" s="4">
        <f>B4/C4</f>
        <v>1.740484429065744</v>
      </c>
    </row>
    <row r="5" spans="1:6">
      <c r="A5" s="8" t="s">
        <v>53</v>
      </c>
      <c r="B5" s="1">
        <v>478</v>
      </c>
      <c r="C5" s="1">
        <v>294</v>
      </c>
      <c r="D5" s="1">
        <f t="shared" ref="D5:D68" si="0">SUM(B5:C5)</f>
        <v>772</v>
      </c>
      <c r="E5" s="1">
        <f t="shared" ref="E5:E68" si="1">C5-B5</f>
        <v>-184</v>
      </c>
      <c r="F5" s="4">
        <f t="shared" ref="F5:F68" si="2">B5/C5</f>
        <v>1.6258503401360545</v>
      </c>
    </row>
    <row r="6" spans="1:6">
      <c r="A6" s="8" t="s">
        <v>54</v>
      </c>
      <c r="B6" s="1">
        <v>594</v>
      </c>
      <c r="C6" s="1">
        <v>279</v>
      </c>
      <c r="D6" s="1">
        <f t="shared" si="0"/>
        <v>873</v>
      </c>
      <c r="E6" s="1">
        <f t="shared" si="1"/>
        <v>-315</v>
      </c>
      <c r="F6" s="4">
        <f t="shared" si="2"/>
        <v>2.129032258064516</v>
      </c>
    </row>
    <row r="7" spans="1:6">
      <c r="A7" s="8" t="s">
        <v>55</v>
      </c>
      <c r="B7" s="1">
        <v>289</v>
      </c>
      <c r="C7" s="1">
        <v>184</v>
      </c>
      <c r="D7" s="1">
        <f t="shared" si="0"/>
        <v>473</v>
      </c>
      <c r="E7" s="1">
        <f t="shared" si="1"/>
        <v>-105</v>
      </c>
      <c r="F7" s="4">
        <f t="shared" si="2"/>
        <v>1.5706521739130435</v>
      </c>
    </row>
    <row r="8" spans="1:6">
      <c r="A8" s="8" t="s">
        <v>56</v>
      </c>
      <c r="B8" s="1">
        <v>339</v>
      </c>
      <c r="C8" s="1">
        <v>163</v>
      </c>
      <c r="D8" s="1">
        <f t="shared" si="0"/>
        <v>502</v>
      </c>
      <c r="E8" s="1">
        <f t="shared" si="1"/>
        <v>-176</v>
      </c>
      <c r="F8" s="4">
        <f t="shared" si="2"/>
        <v>2.0797546012269938</v>
      </c>
    </row>
    <row r="9" spans="1:6">
      <c r="A9" s="8" t="s">
        <v>57</v>
      </c>
      <c r="B9" s="1">
        <v>322</v>
      </c>
      <c r="C9" s="1">
        <v>182</v>
      </c>
      <c r="D9" s="1">
        <f t="shared" si="0"/>
        <v>504</v>
      </c>
      <c r="E9" s="1">
        <f t="shared" si="1"/>
        <v>-140</v>
      </c>
      <c r="F9" s="4">
        <f t="shared" si="2"/>
        <v>1.7692307692307692</v>
      </c>
    </row>
    <row r="10" spans="1:6">
      <c r="A10" s="8" t="s">
        <v>58</v>
      </c>
      <c r="B10" s="1">
        <v>621</v>
      </c>
      <c r="C10" s="1">
        <v>269</v>
      </c>
      <c r="D10" s="1">
        <f t="shared" si="0"/>
        <v>890</v>
      </c>
      <c r="E10" s="1">
        <f t="shared" si="1"/>
        <v>-352</v>
      </c>
      <c r="F10" s="4">
        <f t="shared" si="2"/>
        <v>2.3085501858736062</v>
      </c>
    </row>
    <row r="11" spans="1:6">
      <c r="A11" s="8" t="s">
        <v>59</v>
      </c>
      <c r="B11" s="1">
        <v>1995</v>
      </c>
      <c r="C11" s="1">
        <v>837</v>
      </c>
      <c r="D11" s="1">
        <f t="shared" si="0"/>
        <v>2832</v>
      </c>
      <c r="E11" s="1">
        <f t="shared" si="1"/>
        <v>-1158</v>
      </c>
      <c r="F11" s="4">
        <f t="shared" si="2"/>
        <v>2.3835125448028673</v>
      </c>
    </row>
    <row r="12" spans="1:6">
      <c r="A12" s="8" t="s">
        <v>60</v>
      </c>
      <c r="B12" s="1">
        <v>244</v>
      </c>
      <c r="C12" s="1">
        <v>89</v>
      </c>
      <c r="D12" s="1">
        <f t="shared" si="0"/>
        <v>333</v>
      </c>
      <c r="E12" s="1">
        <f t="shared" si="1"/>
        <v>-155</v>
      </c>
      <c r="F12" s="4">
        <f t="shared" si="2"/>
        <v>2.7415730337078652</v>
      </c>
    </row>
    <row r="13" spans="1:6">
      <c r="A13" s="8" t="s">
        <v>61</v>
      </c>
      <c r="B13" s="1">
        <v>647</v>
      </c>
      <c r="C13" s="1">
        <v>347</v>
      </c>
      <c r="D13" s="1">
        <f t="shared" si="0"/>
        <v>994</v>
      </c>
      <c r="E13" s="1">
        <f t="shared" si="1"/>
        <v>-300</v>
      </c>
      <c r="F13" s="4">
        <f t="shared" si="2"/>
        <v>1.8645533141210375</v>
      </c>
    </row>
    <row r="14" spans="1:6">
      <c r="A14" s="8" t="s">
        <v>62</v>
      </c>
      <c r="B14" s="1">
        <v>219</v>
      </c>
      <c r="C14" s="1">
        <v>199</v>
      </c>
      <c r="D14" s="1">
        <f t="shared" si="0"/>
        <v>418</v>
      </c>
      <c r="E14" s="1">
        <f t="shared" si="1"/>
        <v>-20</v>
      </c>
      <c r="F14" s="4">
        <f t="shared" si="2"/>
        <v>1.1005025125628141</v>
      </c>
    </row>
    <row r="15" spans="1:6">
      <c r="A15" s="8" t="s">
        <v>63</v>
      </c>
      <c r="B15" s="1">
        <v>284</v>
      </c>
      <c r="C15" s="1">
        <v>106</v>
      </c>
      <c r="D15" s="1">
        <f t="shared" si="0"/>
        <v>390</v>
      </c>
      <c r="E15" s="1">
        <f t="shared" si="1"/>
        <v>-178</v>
      </c>
      <c r="F15" s="4">
        <f t="shared" si="2"/>
        <v>2.6792452830188678</v>
      </c>
    </row>
    <row r="16" spans="1:6">
      <c r="A16" s="8" t="s">
        <v>64</v>
      </c>
      <c r="B16" s="1">
        <v>47</v>
      </c>
      <c r="C16" s="1">
        <v>25</v>
      </c>
      <c r="D16" s="1">
        <f t="shared" si="0"/>
        <v>72</v>
      </c>
      <c r="E16" s="1">
        <f t="shared" si="1"/>
        <v>-22</v>
      </c>
      <c r="F16" s="4">
        <f t="shared" si="2"/>
        <v>1.88</v>
      </c>
    </row>
    <row r="17" spans="1:6">
      <c r="A17" s="8" t="s">
        <v>65</v>
      </c>
      <c r="B17" s="1">
        <v>574</v>
      </c>
      <c r="C17" s="1">
        <v>312</v>
      </c>
      <c r="D17" s="1">
        <f t="shared" si="0"/>
        <v>886</v>
      </c>
      <c r="E17" s="1">
        <f t="shared" si="1"/>
        <v>-262</v>
      </c>
      <c r="F17" s="4">
        <f t="shared" si="2"/>
        <v>1.8397435897435896</v>
      </c>
    </row>
    <row r="18" spans="1:6">
      <c r="A18" s="8" t="s">
        <v>66</v>
      </c>
      <c r="B18" s="1">
        <v>307</v>
      </c>
      <c r="C18" s="1">
        <v>169</v>
      </c>
      <c r="D18" s="1">
        <f t="shared" si="0"/>
        <v>476</v>
      </c>
      <c r="E18" s="1">
        <f t="shared" si="1"/>
        <v>-138</v>
      </c>
      <c r="F18" s="4">
        <f t="shared" si="2"/>
        <v>1.8165680473372781</v>
      </c>
    </row>
    <row r="19" spans="1:6">
      <c r="A19" s="8" t="s">
        <v>67</v>
      </c>
      <c r="B19" s="1">
        <v>948</v>
      </c>
      <c r="C19" s="1">
        <v>585</v>
      </c>
      <c r="D19" s="1">
        <f t="shared" si="0"/>
        <v>1533</v>
      </c>
      <c r="E19" s="1">
        <f t="shared" si="1"/>
        <v>-363</v>
      </c>
      <c r="F19" s="4">
        <f t="shared" si="2"/>
        <v>1.6205128205128205</v>
      </c>
    </row>
    <row r="20" spans="1:6">
      <c r="A20" s="8" t="s">
        <v>68</v>
      </c>
      <c r="B20" s="1">
        <v>235</v>
      </c>
      <c r="C20" s="1">
        <v>122</v>
      </c>
      <c r="D20" s="1">
        <f t="shared" si="0"/>
        <v>357</v>
      </c>
      <c r="E20" s="1">
        <f t="shared" si="1"/>
        <v>-113</v>
      </c>
      <c r="F20" s="4">
        <f t="shared" si="2"/>
        <v>1.9262295081967213</v>
      </c>
    </row>
    <row r="21" spans="1:6">
      <c r="A21" s="8" t="s">
        <v>69</v>
      </c>
      <c r="B21" s="1">
        <v>554</v>
      </c>
      <c r="C21" s="1">
        <v>371</v>
      </c>
      <c r="D21" s="1">
        <f t="shared" si="0"/>
        <v>925</v>
      </c>
      <c r="E21" s="1">
        <f t="shared" si="1"/>
        <v>-183</v>
      </c>
      <c r="F21" s="4">
        <f t="shared" si="2"/>
        <v>1.4932614555256065</v>
      </c>
    </row>
    <row r="22" spans="1:6">
      <c r="A22" s="8" t="s">
        <v>70</v>
      </c>
      <c r="B22" s="1">
        <v>386</v>
      </c>
      <c r="C22" s="1">
        <v>247</v>
      </c>
      <c r="D22" s="1">
        <f t="shared" si="0"/>
        <v>633</v>
      </c>
      <c r="E22" s="1">
        <f t="shared" si="1"/>
        <v>-139</v>
      </c>
      <c r="F22" s="4">
        <f t="shared" si="2"/>
        <v>1.5627530364372471</v>
      </c>
    </row>
    <row r="23" spans="1:6">
      <c r="A23" s="8" t="s">
        <v>71</v>
      </c>
      <c r="B23" s="1">
        <v>522</v>
      </c>
      <c r="C23" s="1">
        <v>363</v>
      </c>
      <c r="D23" s="1">
        <f t="shared" si="0"/>
        <v>885</v>
      </c>
      <c r="E23" s="1">
        <f t="shared" si="1"/>
        <v>-159</v>
      </c>
      <c r="F23" s="4">
        <f t="shared" si="2"/>
        <v>1.4380165289256199</v>
      </c>
    </row>
    <row r="24" spans="1:6">
      <c r="A24" s="8" t="s">
        <v>72</v>
      </c>
      <c r="B24" s="1">
        <v>381</v>
      </c>
      <c r="C24" s="1">
        <v>334</v>
      </c>
      <c r="D24" s="1">
        <f t="shared" si="0"/>
        <v>715</v>
      </c>
      <c r="E24" s="1">
        <f t="shared" si="1"/>
        <v>-47</v>
      </c>
      <c r="F24" s="4">
        <f t="shared" si="2"/>
        <v>1.1407185628742516</v>
      </c>
    </row>
    <row r="25" spans="1:6">
      <c r="A25" s="8" t="s">
        <v>73</v>
      </c>
      <c r="B25" s="1">
        <v>487</v>
      </c>
      <c r="C25" s="1">
        <v>407</v>
      </c>
      <c r="D25" s="1">
        <f t="shared" si="0"/>
        <v>894</v>
      </c>
      <c r="E25" s="1">
        <f t="shared" si="1"/>
        <v>-80</v>
      </c>
      <c r="F25" s="4">
        <f t="shared" si="2"/>
        <v>1.1965601965601966</v>
      </c>
    </row>
    <row r="26" spans="1:6">
      <c r="A26" s="8" t="s">
        <v>74</v>
      </c>
      <c r="B26" s="1">
        <v>1421</v>
      </c>
      <c r="C26" s="1">
        <v>773</v>
      </c>
      <c r="D26" s="1">
        <f t="shared" si="0"/>
        <v>2194</v>
      </c>
      <c r="E26" s="1">
        <f t="shared" si="1"/>
        <v>-648</v>
      </c>
      <c r="F26" s="4">
        <f t="shared" si="2"/>
        <v>1.8382923673997413</v>
      </c>
    </row>
    <row r="27" spans="1:6">
      <c r="A27" s="8" t="s">
        <v>75</v>
      </c>
      <c r="B27" s="1">
        <v>704</v>
      </c>
      <c r="C27" s="1">
        <v>275</v>
      </c>
      <c r="D27" s="1">
        <f t="shared" si="0"/>
        <v>979</v>
      </c>
      <c r="E27" s="1">
        <f t="shared" si="1"/>
        <v>-429</v>
      </c>
      <c r="F27" s="4">
        <f t="shared" si="2"/>
        <v>2.56</v>
      </c>
    </row>
    <row r="28" spans="1:6">
      <c r="A28" s="8" t="s">
        <v>76</v>
      </c>
      <c r="B28" s="1">
        <v>761</v>
      </c>
      <c r="C28" s="1">
        <v>323</v>
      </c>
      <c r="D28" s="1">
        <f t="shared" si="0"/>
        <v>1084</v>
      </c>
      <c r="E28" s="1">
        <f t="shared" si="1"/>
        <v>-438</v>
      </c>
      <c r="F28" s="4">
        <f t="shared" si="2"/>
        <v>2.3560371517027865</v>
      </c>
    </row>
    <row r="29" spans="1:6">
      <c r="A29" s="8" t="s">
        <v>77</v>
      </c>
      <c r="B29" s="1">
        <v>792</v>
      </c>
      <c r="C29" s="1">
        <v>545</v>
      </c>
      <c r="D29" s="1">
        <f t="shared" si="0"/>
        <v>1337</v>
      </c>
      <c r="E29" s="1">
        <f t="shared" si="1"/>
        <v>-247</v>
      </c>
      <c r="F29" s="4">
        <f t="shared" si="2"/>
        <v>1.453211009174312</v>
      </c>
    </row>
    <row r="30" spans="1:6">
      <c r="A30" s="8" t="s">
        <v>78</v>
      </c>
      <c r="B30" s="1">
        <v>1082</v>
      </c>
      <c r="C30" s="1">
        <v>726</v>
      </c>
      <c r="D30" s="1">
        <f t="shared" si="0"/>
        <v>1808</v>
      </c>
      <c r="E30" s="1">
        <f t="shared" si="1"/>
        <v>-356</v>
      </c>
      <c r="F30" s="4">
        <f t="shared" si="2"/>
        <v>1.4903581267217632</v>
      </c>
    </row>
    <row r="31" spans="1:6">
      <c r="A31" s="8" t="s">
        <v>79</v>
      </c>
      <c r="B31" s="1">
        <v>255</v>
      </c>
      <c r="C31" s="1">
        <v>209</v>
      </c>
      <c r="D31" s="1">
        <f t="shared" si="0"/>
        <v>464</v>
      </c>
      <c r="E31" s="1">
        <f t="shared" si="1"/>
        <v>-46</v>
      </c>
      <c r="F31" s="4">
        <f t="shared" si="2"/>
        <v>1.2200956937799043</v>
      </c>
    </row>
    <row r="32" spans="1:6">
      <c r="A32" s="8" t="s">
        <v>80</v>
      </c>
      <c r="B32" s="1">
        <v>927</v>
      </c>
      <c r="C32" s="1">
        <v>415</v>
      </c>
      <c r="D32" s="1">
        <f t="shared" si="0"/>
        <v>1342</v>
      </c>
      <c r="E32" s="1">
        <f t="shared" si="1"/>
        <v>-512</v>
      </c>
      <c r="F32" s="4">
        <f t="shared" si="2"/>
        <v>2.233734939759036</v>
      </c>
    </row>
    <row r="33" spans="1:6">
      <c r="A33" s="8" t="s">
        <v>81</v>
      </c>
      <c r="B33" s="1">
        <v>811</v>
      </c>
      <c r="C33" s="1">
        <v>415</v>
      </c>
      <c r="D33" s="1">
        <f t="shared" si="0"/>
        <v>1226</v>
      </c>
      <c r="E33" s="1">
        <f t="shared" si="1"/>
        <v>-396</v>
      </c>
      <c r="F33" s="4">
        <f t="shared" si="2"/>
        <v>1.9542168674698794</v>
      </c>
    </row>
    <row r="34" spans="1:6">
      <c r="A34" s="8" t="s">
        <v>82</v>
      </c>
      <c r="B34" s="1">
        <v>707</v>
      </c>
      <c r="C34" s="1">
        <v>328</v>
      </c>
      <c r="D34" s="1">
        <f t="shared" si="0"/>
        <v>1035</v>
      </c>
      <c r="E34" s="1">
        <f t="shared" si="1"/>
        <v>-379</v>
      </c>
      <c r="F34" s="4">
        <f t="shared" si="2"/>
        <v>2.1554878048780486</v>
      </c>
    </row>
    <row r="35" spans="1:6">
      <c r="A35" s="8" t="s">
        <v>83</v>
      </c>
      <c r="B35" s="1">
        <v>376</v>
      </c>
      <c r="C35" s="1">
        <v>242</v>
      </c>
      <c r="D35" s="1">
        <f t="shared" si="0"/>
        <v>618</v>
      </c>
      <c r="E35" s="1">
        <f t="shared" si="1"/>
        <v>-134</v>
      </c>
      <c r="F35" s="4">
        <f t="shared" si="2"/>
        <v>1.5537190082644627</v>
      </c>
    </row>
    <row r="36" spans="1:6">
      <c r="A36" s="8" t="s">
        <v>84</v>
      </c>
      <c r="B36" s="1">
        <v>161</v>
      </c>
      <c r="C36" s="1">
        <v>143</v>
      </c>
      <c r="D36" s="1">
        <f t="shared" si="0"/>
        <v>304</v>
      </c>
      <c r="E36" s="1">
        <f t="shared" si="1"/>
        <v>-18</v>
      </c>
      <c r="F36" s="4">
        <f t="shared" si="2"/>
        <v>1.1258741258741258</v>
      </c>
    </row>
    <row r="37" spans="1:6">
      <c r="A37" s="8" t="s">
        <v>85</v>
      </c>
      <c r="B37" s="1">
        <v>980</v>
      </c>
      <c r="C37" s="1">
        <v>629</v>
      </c>
      <c r="D37" s="1">
        <f t="shared" si="0"/>
        <v>1609</v>
      </c>
      <c r="E37" s="1">
        <f t="shared" si="1"/>
        <v>-351</v>
      </c>
      <c r="F37" s="4">
        <f t="shared" si="2"/>
        <v>1.5580286168521462</v>
      </c>
    </row>
    <row r="38" spans="1:6">
      <c r="A38" s="8" t="s">
        <v>86</v>
      </c>
      <c r="B38" s="1">
        <v>572</v>
      </c>
      <c r="C38" s="1">
        <v>342</v>
      </c>
      <c r="D38" s="1">
        <f t="shared" si="0"/>
        <v>914</v>
      </c>
      <c r="E38" s="1">
        <f t="shared" si="1"/>
        <v>-230</v>
      </c>
      <c r="F38" s="4">
        <f t="shared" si="2"/>
        <v>1.672514619883041</v>
      </c>
    </row>
    <row r="39" spans="1:6">
      <c r="A39" s="8" t="s">
        <v>87</v>
      </c>
      <c r="B39" s="1">
        <v>298</v>
      </c>
      <c r="C39" s="1">
        <v>182</v>
      </c>
      <c r="D39" s="1">
        <f t="shared" si="0"/>
        <v>480</v>
      </c>
      <c r="E39" s="1">
        <f t="shared" si="1"/>
        <v>-116</v>
      </c>
      <c r="F39" s="4">
        <f t="shared" si="2"/>
        <v>1.6373626373626373</v>
      </c>
    </row>
    <row r="40" spans="1:6">
      <c r="A40" s="8" t="s">
        <v>88</v>
      </c>
      <c r="B40" s="1">
        <v>287</v>
      </c>
      <c r="C40" s="1">
        <v>139</v>
      </c>
      <c r="D40" s="1">
        <f t="shared" si="0"/>
        <v>426</v>
      </c>
      <c r="E40" s="1">
        <f t="shared" si="1"/>
        <v>-148</v>
      </c>
      <c r="F40" s="4">
        <f t="shared" si="2"/>
        <v>2.064748201438849</v>
      </c>
    </row>
    <row r="41" spans="1:6">
      <c r="A41" s="8" t="s">
        <v>89</v>
      </c>
      <c r="B41" s="1">
        <v>151</v>
      </c>
      <c r="C41" s="1">
        <v>164</v>
      </c>
      <c r="D41" s="1">
        <f t="shared" si="0"/>
        <v>315</v>
      </c>
      <c r="E41" s="1">
        <f t="shared" si="1"/>
        <v>13</v>
      </c>
      <c r="F41" s="4">
        <f t="shared" si="2"/>
        <v>0.92073170731707321</v>
      </c>
    </row>
    <row r="42" spans="1:6">
      <c r="A42" s="8" t="s">
        <v>90</v>
      </c>
      <c r="B42" s="1">
        <v>212</v>
      </c>
      <c r="C42" s="1">
        <v>74</v>
      </c>
      <c r="D42" s="1">
        <f t="shared" si="0"/>
        <v>286</v>
      </c>
      <c r="E42" s="1">
        <f t="shared" si="1"/>
        <v>-138</v>
      </c>
      <c r="F42" s="4">
        <f t="shared" si="2"/>
        <v>2.8648648648648649</v>
      </c>
    </row>
    <row r="43" spans="1:6">
      <c r="A43" s="8" t="s">
        <v>91</v>
      </c>
      <c r="B43" s="1">
        <v>705</v>
      </c>
      <c r="C43" s="1">
        <v>424</v>
      </c>
      <c r="D43" s="1">
        <f t="shared" si="0"/>
        <v>1129</v>
      </c>
      <c r="E43" s="1">
        <f t="shared" si="1"/>
        <v>-281</v>
      </c>
      <c r="F43" s="4">
        <f t="shared" si="2"/>
        <v>1.6627358490566038</v>
      </c>
    </row>
    <row r="44" spans="1:6">
      <c r="A44" s="8" t="s">
        <v>92</v>
      </c>
      <c r="B44" s="1">
        <v>184</v>
      </c>
      <c r="C44" s="1">
        <v>129</v>
      </c>
      <c r="D44" s="1">
        <f t="shared" si="0"/>
        <v>313</v>
      </c>
      <c r="E44" s="1">
        <f t="shared" si="1"/>
        <v>-55</v>
      </c>
      <c r="F44" s="4">
        <f t="shared" si="2"/>
        <v>1.4263565891472869</v>
      </c>
    </row>
    <row r="45" spans="1:6">
      <c r="A45" s="8" t="s">
        <v>93</v>
      </c>
      <c r="B45" s="1">
        <v>504</v>
      </c>
      <c r="C45" s="1">
        <v>283</v>
      </c>
      <c r="D45" s="1">
        <f t="shared" si="0"/>
        <v>787</v>
      </c>
      <c r="E45" s="1">
        <f t="shared" si="1"/>
        <v>-221</v>
      </c>
      <c r="F45" s="4">
        <f t="shared" si="2"/>
        <v>1.7809187279151943</v>
      </c>
    </row>
    <row r="46" spans="1:6">
      <c r="A46" s="8" t="s">
        <v>94</v>
      </c>
      <c r="B46" s="1">
        <v>544</v>
      </c>
      <c r="C46" s="1">
        <v>298</v>
      </c>
      <c r="D46" s="1">
        <f t="shared" si="0"/>
        <v>842</v>
      </c>
      <c r="E46" s="1">
        <f t="shared" si="1"/>
        <v>-246</v>
      </c>
      <c r="F46" s="4">
        <f t="shared" si="2"/>
        <v>1.825503355704698</v>
      </c>
    </row>
    <row r="47" spans="1:6">
      <c r="A47" s="8" t="s">
        <v>95</v>
      </c>
      <c r="B47" s="1">
        <v>522</v>
      </c>
      <c r="C47" s="1">
        <v>377</v>
      </c>
      <c r="D47" s="1">
        <f t="shared" si="0"/>
        <v>899</v>
      </c>
      <c r="E47" s="1">
        <f t="shared" si="1"/>
        <v>-145</v>
      </c>
      <c r="F47" s="4">
        <f t="shared" si="2"/>
        <v>1.3846153846153846</v>
      </c>
    </row>
    <row r="48" spans="1:6">
      <c r="A48" s="8" t="s">
        <v>96</v>
      </c>
      <c r="B48" s="1">
        <v>328</v>
      </c>
      <c r="C48" s="1">
        <v>165</v>
      </c>
      <c r="D48" s="1">
        <f t="shared" si="0"/>
        <v>493</v>
      </c>
      <c r="E48" s="1">
        <f t="shared" si="1"/>
        <v>-163</v>
      </c>
      <c r="F48" s="4">
        <f t="shared" si="2"/>
        <v>1.9878787878787878</v>
      </c>
    </row>
    <row r="49" spans="1:6">
      <c r="A49" s="8" t="s">
        <v>97</v>
      </c>
      <c r="B49" s="1">
        <v>1453</v>
      </c>
      <c r="C49" s="1">
        <v>421</v>
      </c>
      <c r="D49" s="1">
        <f t="shared" si="0"/>
        <v>1874</v>
      </c>
      <c r="E49" s="1">
        <f t="shared" si="1"/>
        <v>-1032</v>
      </c>
      <c r="F49" s="4">
        <f t="shared" si="2"/>
        <v>3.4513064133016629</v>
      </c>
    </row>
    <row r="50" spans="1:6">
      <c r="A50" s="8" t="s">
        <v>98</v>
      </c>
      <c r="B50" s="1">
        <v>1508</v>
      </c>
      <c r="C50" s="1">
        <v>702</v>
      </c>
      <c r="D50" s="1">
        <f t="shared" si="0"/>
        <v>2210</v>
      </c>
      <c r="E50" s="1">
        <f t="shared" si="1"/>
        <v>-806</v>
      </c>
      <c r="F50" s="4">
        <f t="shared" si="2"/>
        <v>2.1481481481481484</v>
      </c>
    </row>
    <row r="51" spans="1:6">
      <c r="A51" s="8" t="s">
        <v>99</v>
      </c>
      <c r="B51" s="1">
        <v>166</v>
      </c>
      <c r="C51" s="1">
        <v>106</v>
      </c>
      <c r="D51" s="1">
        <f t="shared" si="0"/>
        <v>272</v>
      </c>
      <c r="E51" s="1">
        <f t="shared" si="1"/>
        <v>-60</v>
      </c>
      <c r="F51" s="4">
        <f t="shared" si="2"/>
        <v>1.5660377358490567</v>
      </c>
    </row>
    <row r="52" spans="1:6">
      <c r="A52" s="8" t="s">
        <v>100</v>
      </c>
      <c r="B52" s="1">
        <v>695</v>
      </c>
      <c r="C52" s="1">
        <v>259</v>
      </c>
      <c r="D52" s="1">
        <f t="shared" si="0"/>
        <v>954</v>
      </c>
      <c r="E52" s="1">
        <f t="shared" si="1"/>
        <v>-436</v>
      </c>
      <c r="F52" s="4">
        <f t="shared" si="2"/>
        <v>2.6833976833976836</v>
      </c>
    </row>
    <row r="53" spans="1:6">
      <c r="A53" s="8" t="s">
        <v>101</v>
      </c>
      <c r="B53" s="1">
        <v>270</v>
      </c>
      <c r="C53" s="1">
        <v>118</v>
      </c>
      <c r="D53" s="1">
        <f t="shared" si="0"/>
        <v>388</v>
      </c>
      <c r="E53" s="1">
        <f t="shared" si="1"/>
        <v>-152</v>
      </c>
      <c r="F53" s="4">
        <f t="shared" si="2"/>
        <v>2.2881355932203391</v>
      </c>
    </row>
    <row r="54" spans="1:6">
      <c r="A54" s="8" t="s">
        <v>102</v>
      </c>
      <c r="B54" s="1">
        <v>886</v>
      </c>
      <c r="C54" s="1">
        <v>191</v>
      </c>
      <c r="D54" s="1">
        <f t="shared" si="0"/>
        <v>1077</v>
      </c>
      <c r="E54" s="1">
        <f t="shared" si="1"/>
        <v>-695</v>
      </c>
      <c r="F54" s="4">
        <f t="shared" si="2"/>
        <v>4.6387434554973819</v>
      </c>
    </row>
    <row r="55" spans="1:6">
      <c r="A55" s="8" t="s">
        <v>103</v>
      </c>
      <c r="B55" s="1">
        <v>482</v>
      </c>
      <c r="C55" s="1">
        <v>281</v>
      </c>
      <c r="D55" s="1">
        <f t="shared" si="0"/>
        <v>763</v>
      </c>
      <c r="E55" s="1">
        <f t="shared" si="1"/>
        <v>-201</v>
      </c>
      <c r="F55" s="4">
        <f t="shared" si="2"/>
        <v>1.7153024911032029</v>
      </c>
    </row>
    <row r="56" spans="1:6">
      <c r="A56" s="8" t="s">
        <v>104</v>
      </c>
      <c r="B56" s="1">
        <v>590</v>
      </c>
      <c r="C56" s="1">
        <v>218</v>
      </c>
      <c r="D56" s="1">
        <f t="shared" si="0"/>
        <v>808</v>
      </c>
      <c r="E56" s="1">
        <f t="shared" si="1"/>
        <v>-372</v>
      </c>
      <c r="F56" s="4">
        <f t="shared" si="2"/>
        <v>2.7064220183486238</v>
      </c>
    </row>
    <row r="57" spans="1:6">
      <c r="A57" s="8" t="s">
        <v>105</v>
      </c>
      <c r="B57" s="1">
        <v>514</v>
      </c>
      <c r="C57" s="1">
        <v>180</v>
      </c>
      <c r="D57" s="1">
        <f t="shared" si="0"/>
        <v>694</v>
      </c>
      <c r="E57" s="1">
        <f t="shared" si="1"/>
        <v>-334</v>
      </c>
      <c r="F57" s="4">
        <f t="shared" si="2"/>
        <v>2.8555555555555556</v>
      </c>
    </row>
    <row r="58" spans="1:6">
      <c r="A58" s="8" t="s">
        <v>106</v>
      </c>
      <c r="B58" s="1">
        <v>321</v>
      </c>
      <c r="C58" s="1">
        <v>112</v>
      </c>
      <c r="D58" s="1">
        <f t="shared" si="0"/>
        <v>433</v>
      </c>
      <c r="E58" s="1">
        <f t="shared" si="1"/>
        <v>-209</v>
      </c>
      <c r="F58" s="4">
        <f t="shared" si="2"/>
        <v>2.8660714285714284</v>
      </c>
    </row>
    <row r="59" spans="1:6">
      <c r="A59" s="8" t="s">
        <v>107</v>
      </c>
      <c r="B59" s="1">
        <v>386</v>
      </c>
      <c r="C59" s="1">
        <v>173</v>
      </c>
      <c r="D59" s="1">
        <f t="shared" si="0"/>
        <v>559</v>
      </c>
      <c r="E59" s="1">
        <f t="shared" si="1"/>
        <v>-213</v>
      </c>
      <c r="F59" s="4">
        <f t="shared" si="2"/>
        <v>2.2312138728323698</v>
      </c>
    </row>
    <row r="60" spans="1:6">
      <c r="A60" s="8" t="s">
        <v>108</v>
      </c>
      <c r="B60" s="1">
        <v>183</v>
      </c>
      <c r="C60" s="1">
        <v>50</v>
      </c>
      <c r="D60" s="1">
        <f t="shared" si="0"/>
        <v>233</v>
      </c>
      <c r="E60" s="1">
        <f t="shared" si="1"/>
        <v>-133</v>
      </c>
      <c r="F60" s="4">
        <f t="shared" si="2"/>
        <v>3.66</v>
      </c>
    </row>
    <row r="61" spans="1:6">
      <c r="A61" s="8" t="s">
        <v>109</v>
      </c>
      <c r="B61" s="1">
        <v>288</v>
      </c>
      <c r="C61" s="1">
        <v>145</v>
      </c>
      <c r="D61" s="1">
        <f t="shared" si="0"/>
        <v>433</v>
      </c>
      <c r="E61" s="1">
        <f t="shared" si="1"/>
        <v>-143</v>
      </c>
      <c r="F61" s="4">
        <f t="shared" si="2"/>
        <v>1.9862068965517241</v>
      </c>
    </row>
    <row r="62" spans="1:6">
      <c r="A62" s="8" t="s">
        <v>110</v>
      </c>
      <c r="B62" s="1">
        <v>456</v>
      </c>
      <c r="C62" s="1">
        <v>242</v>
      </c>
      <c r="D62" s="1">
        <f t="shared" si="0"/>
        <v>698</v>
      </c>
      <c r="E62" s="1">
        <f t="shared" si="1"/>
        <v>-214</v>
      </c>
      <c r="F62" s="4">
        <f t="shared" si="2"/>
        <v>1.884297520661157</v>
      </c>
    </row>
    <row r="63" spans="1:6">
      <c r="A63" s="8" t="s">
        <v>111</v>
      </c>
      <c r="B63" s="1">
        <v>281</v>
      </c>
      <c r="C63" s="1">
        <v>103</v>
      </c>
      <c r="D63" s="1">
        <f t="shared" si="0"/>
        <v>384</v>
      </c>
      <c r="E63" s="1">
        <f t="shared" si="1"/>
        <v>-178</v>
      </c>
      <c r="F63" s="4">
        <f t="shared" si="2"/>
        <v>2.7281553398058254</v>
      </c>
    </row>
    <row r="64" spans="1:6">
      <c r="A64" s="8" t="s">
        <v>112</v>
      </c>
      <c r="B64" s="1">
        <v>865</v>
      </c>
      <c r="C64" s="1">
        <v>708</v>
      </c>
      <c r="D64" s="1">
        <f t="shared" si="0"/>
        <v>1573</v>
      </c>
      <c r="E64" s="1">
        <f t="shared" si="1"/>
        <v>-157</v>
      </c>
      <c r="F64" s="4">
        <f t="shared" si="2"/>
        <v>1.2217514124293785</v>
      </c>
    </row>
    <row r="65" spans="1:6">
      <c r="A65" s="8" t="s">
        <v>113</v>
      </c>
      <c r="B65" s="1">
        <v>431</v>
      </c>
      <c r="C65" s="1">
        <v>213</v>
      </c>
      <c r="D65" s="1">
        <f t="shared" si="0"/>
        <v>644</v>
      </c>
      <c r="E65" s="1">
        <f t="shared" si="1"/>
        <v>-218</v>
      </c>
      <c r="F65" s="4">
        <f t="shared" si="2"/>
        <v>2.023474178403756</v>
      </c>
    </row>
    <row r="66" spans="1:6">
      <c r="A66" s="8" t="s">
        <v>114</v>
      </c>
      <c r="B66" s="1">
        <v>419</v>
      </c>
      <c r="C66" s="1">
        <v>192</v>
      </c>
      <c r="D66" s="1">
        <f t="shared" si="0"/>
        <v>611</v>
      </c>
      <c r="E66" s="1">
        <f t="shared" si="1"/>
        <v>-227</v>
      </c>
      <c r="F66" s="4">
        <f t="shared" si="2"/>
        <v>2.1822916666666665</v>
      </c>
    </row>
    <row r="67" spans="1:6">
      <c r="A67" s="8" t="s">
        <v>115</v>
      </c>
      <c r="B67" s="1">
        <v>315</v>
      </c>
      <c r="C67" s="1">
        <v>146</v>
      </c>
      <c r="D67" s="1">
        <f t="shared" si="0"/>
        <v>461</v>
      </c>
      <c r="E67" s="1">
        <f t="shared" si="1"/>
        <v>-169</v>
      </c>
      <c r="F67" s="4">
        <f t="shared" si="2"/>
        <v>2.1575342465753424</v>
      </c>
    </row>
    <row r="68" spans="1:6">
      <c r="A68" s="8" t="s">
        <v>116</v>
      </c>
      <c r="B68" s="1">
        <v>221</v>
      </c>
      <c r="C68" s="1">
        <v>265</v>
      </c>
      <c r="D68" s="1">
        <f t="shared" si="0"/>
        <v>486</v>
      </c>
      <c r="E68" s="1">
        <f t="shared" si="1"/>
        <v>44</v>
      </c>
      <c r="F68" s="4">
        <f t="shared" si="2"/>
        <v>0.83396226415094343</v>
      </c>
    </row>
    <row r="69" spans="1:6">
      <c r="A69" s="8" t="s">
        <v>117</v>
      </c>
      <c r="B69" s="1">
        <v>280</v>
      </c>
      <c r="C69" s="1">
        <v>121</v>
      </c>
      <c r="D69" s="1">
        <f t="shared" ref="D69:D81" si="3">SUM(B69:C69)</f>
        <v>401</v>
      </c>
      <c r="E69" s="1">
        <f t="shared" ref="E69:E81" si="4">C69-B69</f>
        <v>-159</v>
      </c>
      <c r="F69" s="4">
        <f t="shared" ref="F69:F81" si="5">B69/C69</f>
        <v>2.3140495867768593</v>
      </c>
    </row>
    <row r="70" spans="1:6">
      <c r="A70" s="8" t="s">
        <v>118</v>
      </c>
      <c r="B70" s="1">
        <v>348</v>
      </c>
      <c r="C70" s="1">
        <v>334</v>
      </c>
      <c r="D70" s="1">
        <f t="shared" si="3"/>
        <v>682</v>
      </c>
      <c r="E70" s="1">
        <f t="shared" si="4"/>
        <v>-14</v>
      </c>
      <c r="F70" s="4">
        <f t="shared" si="5"/>
        <v>1.0419161676646707</v>
      </c>
    </row>
    <row r="71" spans="1:6">
      <c r="A71" s="8" t="s">
        <v>119</v>
      </c>
      <c r="B71" s="1">
        <v>582</v>
      </c>
      <c r="C71" s="1">
        <v>515</v>
      </c>
      <c r="D71" s="1">
        <f t="shared" si="3"/>
        <v>1097</v>
      </c>
      <c r="E71" s="1">
        <f t="shared" si="4"/>
        <v>-67</v>
      </c>
      <c r="F71" s="4">
        <f t="shared" si="5"/>
        <v>1.1300970873786407</v>
      </c>
    </row>
    <row r="72" spans="1:6">
      <c r="A72" s="8" t="s">
        <v>120</v>
      </c>
      <c r="B72" s="1">
        <v>98</v>
      </c>
      <c r="C72" s="1">
        <v>80</v>
      </c>
      <c r="D72" s="1">
        <f t="shared" si="3"/>
        <v>178</v>
      </c>
      <c r="E72" s="1">
        <f t="shared" si="4"/>
        <v>-18</v>
      </c>
      <c r="F72" s="4">
        <f t="shared" si="5"/>
        <v>1.2250000000000001</v>
      </c>
    </row>
    <row r="73" spans="1:6">
      <c r="A73" s="8" t="s">
        <v>121</v>
      </c>
      <c r="B73" s="1">
        <v>219</v>
      </c>
      <c r="C73" s="1">
        <v>191</v>
      </c>
      <c r="D73" s="1">
        <f t="shared" si="3"/>
        <v>410</v>
      </c>
      <c r="E73" s="1">
        <f t="shared" si="4"/>
        <v>-28</v>
      </c>
      <c r="F73" s="4">
        <f t="shared" si="5"/>
        <v>1.1465968586387434</v>
      </c>
    </row>
    <row r="74" spans="1:6">
      <c r="A74" s="8" t="s">
        <v>122</v>
      </c>
      <c r="B74" s="1">
        <v>649</v>
      </c>
      <c r="C74" s="1">
        <v>500</v>
      </c>
      <c r="D74" s="1">
        <f t="shared" si="3"/>
        <v>1149</v>
      </c>
      <c r="E74" s="1">
        <f t="shared" si="4"/>
        <v>-149</v>
      </c>
      <c r="F74" s="4">
        <f t="shared" si="5"/>
        <v>1.298</v>
      </c>
    </row>
    <row r="75" spans="1:6">
      <c r="A75" s="8" t="s">
        <v>123</v>
      </c>
      <c r="B75" s="1">
        <v>518</v>
      </c>
      <c r="C75" s="1">
        <v>398</v>
      </c>
      <c r="D75" s="1">
        <f t="shared" si="3"/>
        <v>916</v>
      </c>
      <c r="E75" s="1">
        <f t="shared" si="4"/>
        <v>-120</v>
      </c>
      <c r="F75" s="4">
        <f t="shared" si="5"/>
        <v>1.3015075376884422</v>
      </c>
    </row>
    <row r="76" spans="1:6">
      <c r="A76" s="8" t="s">
        <v>124</v>
      </c>
      <c r="B76" s="1">
        <v>734</v>
      </c>
      <c r="C76" s="1">
        <v>405</v>
      </c>
      <c r="D76" s="1">
        <f t="shared" si="3"/>
        <v>1139</v>
      </c>
      <c r="E76" s="1">
        <f t="shared" si="4"/>
        <v>-329</v>
      </c>
      <c r="F76" s="4">
        <f t="shared" si="5"/>
        <v>1.8123456790123458</v>
      </c>
    </row>
    <row r="77" spans="1:6">
      <c r="A77" s="8" t="s">
        <v>125</v>
      </c>
      <c r="B77" s="1">
        <v>314</v>
      </c>
      <c r="C77" s="1">
        <v>167</v>
      </c>
      <c r="D77" s="1">
        <f t="shared" si="3"/>
        <v>481</v>
      </c>
      <c r="E77" s="1">
        <f t="shared" si="4"/>
        <v>-147</v>
      </c>
      <c r="F77" s="4">
        <f t="shared" si="5"/>
        <v>1.8802395209580838</v>
      </c>
    </row>
    <row r="78" spans="1:6">
      <c r="A78" s="8" t="s">
        <v>126</v>
      </c>
      <c r="B78" s="1">
        <v>365</v>
      </c>
      <c r="C78" s="1">
        <v>331</v>
      </c>
      <c r="D78" s="1">
        <f t="shared" si="3"/>
        <v>696</v>
      </c>
      <c r="E78" s="1">
        <f t="shared" si="4"/>
        <v>-34</v>
      </c>
      <c r="F78" s="4">
        <f t="shared" si="5"/>
        <v>1.1027190332326284</v>
      </c>
    </row>
    <row r="79" spans="1:6">
      <c r="A79" s="8" t="s">
        <v>127</v>
      </c>
      <c r="B79" s="1">
        <v>169</v>
      </c>
      <c r="C79" s="1">
        <v>141</v>
      </c>
      <c r="D79" s="1">
        <f t="shared" si="3"/>
        <v>310</v>
      </c>
      <c r="E79" s="1">
        <f t="shared" si="4"/>
        <v>-28</v>
      </c>
      <c r="F79" s="4">
        <f t="shared" si="5"/>
        <v>1.198581560283688</v>
      </c>
    </row>
    <row r="80" spans="1:6">
      <c r="A80" s="8" t="s">
        <v>128</v>
      </c>
      <c r="B80" s="1">
        <v>118</v>
      </c>
      <c r="C80" s="1">
        <v>83</v>
      </c>
      <c r="D80" s="1">
        <f t="shared" si="3"/>
        <v>201</v>
      </c>
      <c r="E80" s="1">
        <f t="shared" si="4"/>
        <v>-35</v>
      </c>
      <c r="F80" s="4">
        <f t="shared" si="5"/>
        <v>1.4216867469879517</v>
      </c>
    </row>
    <row r="81" spans="1:6">
      <c r="A81" s="2" t="s">
        <v>12</v>
      </c>
      <c r="B81" s="3">
        <f>SUM(B4:B80)</f>
        <v>39384</v>
      </c>
      <c r="C81" s="3">
        <f>SUM(C4:C80)</f>
        <v>21864</v>
      </c>
      <c r="D81" s="3">
        <f t="shared" si="3"/>
        <v>61248</v>
      </c>
      <c r="E81" s="3">
        <f t="shared" si="4"/>
        <v>-17520</v>
      </c>
      <c r="F81" s="4">
        <f t="shared" si="5"/>
        <v>1.8013172338090011</v>
      </c>
    </row>
  </sheetData>
  <mergeCells count="1">
    <mergeCell ref="A1:F2"/>
  </mergeCells>
  <pageMargins left="0.7" right="0.7" top="0.75" bottom="0.75" header="0.3" footer="0.3"/>
  <pageSetup orientation="portrait" horizontalDpi="1200" verticalDpi="1200" r:id="rId1"/>
  <headerFooter>
    <oddFooter>&amp;LOMAP/ORS&amp;C&amp;P of &amp;N&amp;R10/28/2016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40" sqref="C40"/>
    </sheetView>
  </sheetViews>
  <sheetFormatPr defaultRowHeight="15"/>
  <cols>
    <col min="1" max="1" width="15.855468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>
      <c r="A1" s="10" t="s">
        <v>131</v>
      </c>
      <c r="B1" s="10"/>
      <c r="C1" s="10"/>
      <c r="D1" s="10"/>
      <c r="E1" s="10"/>
      <c r="F1" s="10"/>
    </row>
    <row r="2" spans="1:6">
      <c r="A2" s="11"/>
      <c r="B2" s="11"/>
      <c r="C2" s="11"/>
      <c r="D2" s="11"/>
      <c r="E2" s="11"/>
      <c r="F2" s="11"/>
    </row>
    <row r="3" spans="1:6">
      <c r="A3" s="2" t="s">
        <v>29</v>
      </c>
      <c r="B3" s="5" t="s">
        <v>15</v>
      </c>
      <c r="C3" s="5" t="s">
        <v>16</v>
      </c>
      <c r="D3" s="5" t="s">
        <v>19</v>
      </c>
      <c r="E3" s="5" t="s">
        <v>13</v>
      </c>
      <c r="F3" s="5" t="s">
        <v>14</v>
      </c>
    </row>
    <row r="4" spans="1:6">
      <c r="A4" s="2" t="s">
        <v>30</v>
      </c>
      <c r="B4" s="6">
        <v>78</v>
      </c>
      <c r="C4" s="6">
        <v>71</v>
      </c>
      <c r="D4" s="6">
        <f>SUM(B4:C4)</f>
        <v>149</v>
      </c>
      <c r="E4" s="6">
        <f>C4-B4</f>
        <v>-7</v>
      </c>
      <c r="F4" s="7">
        <f>B4/C4</f>
        <v>1.0985915492957747</v>
      </c>
    </row>
    <row r="5" spans="1:6">
      <c r="A5" s="2" t="s">
        <v>31</v>
      </c>
      <c r="B5" s="6">
        <v>1210</v>
      </c>
      <c r="C5" s="6">
        <v>1103</v>
      </c>
      <c r="D5" s="6">
        <f t="shared" ref="D5:D10" si="0">SUM(B5:C5)</f>
        <v>2313</v>
      </c>
      <c r="E5" s="6">
        <f t="shared" ref="E5:E10" si="1">C5-B5</f>
        <v>-107</v>
      </c>
      <c r="F5" s="7">
        <f t="shared" ref="F5:F10" si="2">B5/C5</f>
        <v>1.0970081595648231</v>
      </c>
    </row>
    <row r="6" spans="1:6">
      <c r="A6" s="2" t="s">
        <v>32</v>
      </c>
      <c r="B6" s="6">
        <v>20355</v>
      </c>
      <c r="C6" s="6">
        <v>9435</v>
      </c>
      <c r="D6" s="6">
        <f t="shared" si="0"/>
        <v>29790</v>
      </c>
      <c r="E6" s="6">
        <f t="shared" si="1"/>
        <v>-10920</v>
      </c>
      <c r="F6" s="7">
        <f t="shared" si="2"/>
        <v>2.1573926868044517</v>
      </c>
    </row>
    <row r="7" spans="1:6">
      <c r="A7" s="2" t="s">
        <v>130</v>
      </c>
      <c r="B7" s="6">
        <v>13326</v>
      </c>
      <c r="C7" s="6">
        <v>7589</v>
      </c>
      <c r="D7" s="6">
        <v>22191</v>
      </c>
      <c r="E7" s="6">
        <v>-6183</v>
      </c>
      <c r="F7" s="7">
        <f t="shared" si="2"/>
        <v>1.7559625774146792</v>
      </c>
    </row>
    <row r="8" spans="1:6">
      <c r="A8" s="2" t="s">
        <v>33</v>
      </c>
      <c r="B8" s="6">
        <v>386</v>
      </c>
      <c r="C8" s="6">
        <v>262</v>
      </c>
      <c r="D8" s="6">
        <f t="shared" si="0"/>
        <v>648</v>
      </c>
      <c r="E8" s="6">
        <f t="shared" si="1"/>
        <v>-124</v>
      </c>
      <c r="F8" s="7">
        <f t="shared" si="2"/>
        <v>1.4732824427480915</v>
      </c>
    </row>
    <row r="9" spans="1:6">
      <c r="A9" s="2" t="s">
        <v>34</v>
      </c>
      <c r="B9" s="6">
        <v>4029</v>
      </c>
      <c r="C9" s="6">
        <v>3404</v>
      </c>
      <c r="D9" s="6">
        <f t="shared" si="0"/>
        <v>7433</v>
      </c>
      <c r="E9" s="6">
        <f t="shared" si="1"/>
        <v>-625</v>
      </c>
      <c r="F9" s="7">
        <f t="shared" si="2"/>
        <v>1.1836075205640424</v>
      </c>
    </row>
    <row r="10" spans="1:6">
      <c r="A10" s="2" t="s">
        <v>12</v>
      </c>
      <c r="B10" s="5">
        <f>SUM(B4:B9)</f>
        <v>39384</v>
      </c>
      <c r="C10" s="5">
        <f>SUM(C4:C9)</f>
        <v>21864</v>
      </c>
      <c r="D10" s="5">
        <f t="shared" si="0"/>
        <v>61248</v>
      </c>
      <c r="E10" s="5">
        <f t="shared" si="1"/>
        <v>-17520</v>
      </c>
      <c r="F10" s="7">
        <f t="shared" si="2"/>
        <v>1.8013172338090011</v>
      </c>
    </row>
  </sheetData>
  <mergeCells count="1">
    <mergeCell ref="A1:F2"/>
  </mergeCells>
  <pageMargins left="0.7" right="0.7" top="0.75" bottom="0.75" header="0.3" footer="0.3"/>
  <pageSetup orientation="portrait" horizontalDpi="1200" verticalDpi="1200" r:id="rId1"/>
  <headerFooter>
    <oddFooter>&amp;LOMAP/ORS&amp;C&amp;P of &amp;N&amp;R10/28/2016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G15" sqref="G15"/>
    </sheetView>
  </sheetViews>
  <sheetFormatPr defaultRowHeight="15"/>
  <cols>
    <col min="1" max="1" width="8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>
      <c r="A1" s="10" t="s">
        <v>131</v>
      </c>
      <c r="B1" s="10"/>
      <c r="C1" s="10"/>
      <c r="D1" s="10"/>
      <c r="E1" s="10"/>
      <c r="F1" s="10"/>
    </row>
    <row r="2" spans="1:6">
      <c r="A2" s="11"/>
      <c r="B2" s="11"/>
      <c r="C2" s="11"/>
      <c r="D2" s="11"/>
      <c r="E2" s="11"/>
      <c r="F2" s="11"/>
    </row>
    <row r="3" spans="1:6">
      <c r="A3" s="2" t="s">
        <v>35</v>
      </c>
      <c r="B3" s="5" t="s">
        <v>15</v>
      </c>
      <c r="C3" s="5" t="s">
        <v>16</v>
      </c>
      <c r="D3" s="5" t="s">
        <v>19</v>
      </c>
      <c r="E3" s="5" t="s">
        <v>13</v>
      </c>
      <c r="F3" s="5" t="s">
        <v>14</v>
      </c>
    </row>
    <row r="4" spans="1:6">
      <c r="A4" s="2" t="s">
        <v>36</v>
      </c>
      <c r="B4" s="6">
        <v>5712</v>
      </c>
      <c r="C4" s="6">
        <v>4941</v>
      </c>
      <c r="D4" s="6">
        <f>SUM(B4:C4)</f>
        <v>10653</v>
      </c>
      <c r="E4" s="6">
        <f>C4-B4</f>
        <v>-771</v>
      </c>
      <c r="F4" s="7">
        <f>B4/C4</f>
        <v>1.1560412871888281</v>
      </c>
    </row>
    <row r="5" spans="1:6">
      <c r="A5" s="2" t="s">
        <v>37</v>
      </c>
      <c r="B5" s="6">
        <v>33672</v>
      </c>
      <c r="C5" s="6">
        <v>16923</v>
      </c>
      <c r="D5" s="6">
        <f t="shared" ref="D5:D6" si="0">SUM(B5:C5)</f>
        <v>50595</v>
      </c>
      <c r="E5" s="6">
        <f t="shared" ref="E5:E6" si="1">C5-B5</f>
        <v>-16749</v>
      </c>
      <c r="F5" s="7">
        <f t="shared" ref="F5:F6" si="2">B5/C5</f>
        <v>1.9897181350824322</v>
      </c>
    </row>
    <row r="6" spans="1:6">
      <c r="A6" s="2" t="s">
        <v>12</v>
      </c>
      <c r="B6" s="5">
        <f>SUM(B4:B5)</f>
        <v>39384</v>
      </c>
      <c r="C6" s="5">
        <f>SUM(C4:C5)</f>
        <v>21864</v>
      </c>
      <c r="D6" s="5">
        <f t="shared" si="0"/>
        <v>61248</v>
      </c>
      <c r="E6" s="5">
        <f t="shared" si="1"/>
        <v>-17520</v>
      </c>
      <c r="F6" s="7">
        <f t="shared" si="2"/>
        <v>1.8013172338090011</v>
      </c>
    </row>
  </sheetData>
  <mergeCells count="1">
    <mergeCell ref="A1:F2"/>
  </mergeCells>
  <pageMargins left="0.7" right="0.7" top="0.75" bottom="0.75" header="0.3" footer="0.3"/>
  <pageSetup orientation="portrait" horizontalDpi="1200" verticalDpi="1200" r:id="rId1"/>
  <headerFooter>
    <oddFooter>&amp;LOMAP/ORS&amp;C&amp;P of &amp;N&amp;R10/28/2016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Q12" sqref="Q12"/>
    </sheetView>
  </sheetViews>
  <sheetFormatPr defaultRowHeight="15"/>
  <cols>
    <col min="1" max="1" width="6.57031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>
      <c r="A1" s="10" t="s">
        <v>131</v>
      </c>
      <c r="B1" s="10"/>
      <c r="C1" s="10"/>
      <c r="D1" s="10"/>
      <c r="E1" s="10"/>
      <c r="F1" s="10"/>
    </row>
    <row r="2" spans="1:6">
      <c r="A2" s="10"/>
      <c r="B2" s="10"/>
      <c r="C2" s="10"/>
      <c r="D2" s="10"/>
      <c r="E2" s="10"/>
      <c r="F2" s="10"/>
    </row>
    <row r="3" spans="1:6">
      <c r="A3" s="2" t="s">
        <v>38</v>
      </c>
      <c r="B3" s="5" t="s">
        <v>15</v>
      </c>
      <c r="C3" s="5" t="s">
        <v>16</v>
      </c>
      <c r="D3" s="5" t="s">
        <v>19</v>
      </c>
      <c r="E3" s="5" t="s">
        <v>13</v>
      </c>
      <c r="F3" s="5" t="s">
        <v>14</v>
      </c>
    </row>
    <row r="4" spans="1:6">
      <c r="A4" s="2" t="s">
        <v>39</v>
      </c>
      <c r="B4" s="6">
        <v>0</v>
      </c>
      <c r="C4" s="6">
        <v>0</v>
      </c>
      <c r="D4" s="6">
        <f>SUM(B4:C4)</f>
        <v>0</v>
      </c>
      <c r="E4" s="6">
        <f>C4-B4</f>
        <v>0</v>
      </c>
      <c r="F4" s="7" t="str">
        <f>IF(C4=0,"**.*",(B4/C4))</f>
        <v>**.*</v>
      </c>
    </row>
    <row r="5" spans="1:6">
      <c r="A5" s="2" t="s">
        <v>40</v>
      </c>
      <c r="B5" s="6">
        <v>2057</v>
      </c>
      <c r="C5" s="6">
        <v>1436</v>
      </c>
      <c r="D5" s="6">
        <f t="shared" ref="D5:D10" si="0">SUM(B5:C5)</f>
        <v>3493</v>
      </c>
      <c r="E5" s="6">
        <f t="shared" ref="E5:E10" si="1">C5-B5</f>
        <v>-621</v>
      </c>
      <c r="F5" s="7">
        <f t="shared" ref="F5:F10" si="2">IF(C5=0,"**.*",(B5/C5))</f>
        <v>1.4324512534818941</v>
      </c>
    </row>
    <row r="6" spans="1:6">
      <c r="A6" s="2" t="s">
        <v>41</v>
      </c>
      <c r="B6" s="6">
        <v>10169</v>
      </c>
      <c r="C6" s="6">
        <v>6295</v>
      </c>
      <c r="D6" s="6">
        <f t="shared" si="0"/>
        <v>16464</v>
      </c>
      <c r="E6" s="6">
        <f t="shared" si="1"/>
        <v>-3874</v>
      </c>
      <c r="F6" s="7">
        <f t="shared" si="2"/>
        <v>1.6154090548054012</v>
      </c>
    </row>
    <row r="7" spans="1:6">
      <c r="A7" s="2" t="s">
        <v>42</v>
      </c>
      <c r="B7" s="6">
        <v>16252</v>
      </c>
      <c r="C7" s="6">
        <v>8114</v>
      </c>
      <c r="D7" s="6">
        <f t="shared" si="0"/>
        <v>24366</v>
      </c>
      <c r="E7" s="6">
        <f t="shared" si="1"/>
        <v>-8138</v>
      </c>
      <c r="F7" s="7">
        <f t="shared" si="2"/>
        <v>2.0029578506285435</v>
      </c>
    </row>
    <row r="8" spans="1:6">
      <c r="A8" s="2" t="s">
        <v>43</v>
      </c>
      <c r="B8" s="6">
        <v>10079</v>
      </c>
      <c r="C8" s="6">
        <v>5261</v>
      </c>
      <c r="D8" s="6">
        <f t="shared" si="0"/>
        <v>15340</v>
      </c>
      <c r="E8" s="6">
        <f t="shared" si="1"/>
        <v>-4818</v>
      </c>
      <c r="F8" s="7">
        <f t="shared" si="2"/>
        <v>1.9157954761452196</v>
      </c>
    </row>
    <row r="9" spans="1:6">
      <c r="A9" s="2" t="s">
        <v>44</v>
      </c>
      <c r="B9" s="6">
        <v>827</v>
      </c>
      <c r="C9" s="6">
        <v>758</v>
      </c>
      <c r="D9" s="6">
        <f t="shared" si="0"/>
        <v>1585</v>
      </c>
      <c r="E9" s="6">
        <f t="shared" si="1"/>
        <v>-69</v>
      </c>
      <c r="F9" s="7">
        <f t="shared" si="2"/>
        <v>1.0910290237467017</v>
      </c>
    </row>
    <row r="10" spans="1:6">
      <c r="A10" s="2" t="s">
        <v>12</v>
      </c>
      <c r="B10" s="5">
        <f>SUM(B4:B9)</f>
        <v>39384</v>
      </c>
      <c r="C10" s="5">
        <f>SUM(C4:C9)</f>
        <v>21864</v>
      </c>
      <c r="D10" s="5">
        <f t="shared" si="0"/>
        <v>61248</v>
      </c>
      <c r="E10" s="5">
        <f t="shared" si="1"/>
        <v>-17520</v>
      </c>
      <c r="F10" s="7">
        <f t="shared" si="2"/>
        <v>1.8013172338090011</v>
      </c>
    </row>
  </sheetData>
  <mergeCells count="1">
    <mergeCell ref="A1:F2"/>
  </mergeCells>
  <pageMargins left="0.7" right="0.7" top="0.75" bottom="0.75" header="0.3" footer="0.3"/>
  <pageSetup orientation="portrait" horizontalDpi="1200" verticalDpi="1200" r:id="rId1"/>
  <headerFooter>
    <oddFooter>&amp;LOMAP/ORS&amp;C&amp;P of &amp;N&amp;R10/28/2016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Total</vt:lpstr>
      <vt:lpstr>Boro</vt:lpstr>
      <vt:lpstr>PCT</vt:lpstr>
      <vt:lpstr>Race</vt:lpstr>
      <vt:lpstr>Sex</vt:lpstr>
      <vt:lpstr>Age</vt:lpstr>
      <vt:lpstr>crime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CAPPS</cp:lastModifiedBy>
  <dcterms:created xsi:type="dcterms:W3CDTF">2016-07-26T12:51:36Z</dcterms:created>
  <dcterms:modified xsi:type="dcterms:W3CDTF">2016-10-28T16:27:01Z</dcterms:modified>
</cp:coreProperties>
</file>