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updateLinks="always" codeName="ThisWorkbook" defaultThemeVersion="166925"/>
  <mc:AlternateContent xmlns:mc="http://schemas.openxmlformats.org/markup-compatibility/2006">
    <mc:Choice Requires="x15">
      <x15ac:absPath xmlns:x15ac="http://schemas.microsoft.com/office/spreadsheetml/2010/11/ac" url="https://nyco365.sharepoint.com/sites/HPD-OPS-SUS/Shared Documents/Design Guidelines/Preservation/"/>
    </mc:Choice>
  </mc:AlternateContent>
  <xr:revisionPtr revIDLastSave="0" documentId="8_{84908097-E7BB-4841-976C-DD4A778375AF}" xr6:coauthVersionLast="47" xr6:coauthVersionMax="47" xr10:uidLastSave="{00000000-0000-0000-0000-000000000000}"/>
  <workbookProtection workbookAlgorithmName="SHA-512" workbookHashValue="86mVAGnp3XHzgfGUiagsnOlEqgpCs+m4H+bffgKtIQDyz+SwLwlP8kru3xX85OYSKBXVXsduo5GUVOEgK/vXHw==" workbookSaltValue="YR3Nw6e0Z0z7Lei7h6pp1g==" workbookSpinCount="100000" lockStructure="1"/>
  <bookViews>
    <workbookView xWindow="-18900" yWindow="-16320" windowWidth="29040" windowHeight="15720" tabRatio="899" xr2:uid="{00000000-000D-0000-FFFF-FFFF00000000}"/>
  </bookViews>
  <sheets>
    <sheet name="COVERSHEET + Instructions" sheetId="45" r:id="rId1"/>
    <sheet name="INTAKE - Project-Building(s)" sheetId="53" r:id="rId2"/>
    <sheet name="HIDE - Project-Bldgs dropdowns" sheetId="56" state="hidden" r:id="rId3"/>
    <sheet name="Project-Level Unit Distribution" sheetId="50" r:id="rId4"/>
    <sheet name="DGs SubGut Checklist" sheetId="51" r:id="rId5"/>
    <sheet name="HIDE - DGs Mod - Dropdow" sheetId="59" state="hidden" r:id="rId6"/>
    <sheet name="HIDE - DGs SubGut - Dropdowns" sheetId="55" state="hidden" r:id="rId7"/>
    <sheet name="DGs Mod Checklist" sheetId="58" r:id="rId8"/>
    <sheet name="Design Waiver Form" sheetId="47" r:id="rId9"/>
    <sheet name="REDi Application" sheetId="62" r:id="rId10"/>
    <sheet name="bridge TAPTool" sheetId="63" state="hidden" r:id="rId11"/>
    <sheet name="EGC pre-auth" sheetId="60" r:id="rId12"/>
  </sheets>
  <externalReferences>
    <externalReference r:id="rId13"/>
  </externalReferences>
  <definedNames>
    <definedName name="_Basic_Response">OFFSET([1]Dropdowns_v2!$B$1, MATCH("Basic Response",[1]Dropdowns_v2!$C$2:$C$288, 0), 0, COUNTIF([1]Dropdowns_v2!$C$2:$C$288, "Basic Response"), 1)</definedName>
    <definedName name="_Binary_Response">OFFSET([1]Dropdowns_v2!$B$1, MATCH("Binary Response",[1]Dropdowns_v2!$C$2:$C$288, 0), 0, COUNTIF([1]Dropdowns_v2!$C$2:$C$288, "Binary Response"), 1)</definedName>
    <definedName name="_DHW_Efficiency_Measures">OFFSET([1]Dropdowns_v2!$B$1, MATCH("DHW Efficiency Measures",[1]Dropdowns_v2!$C$2:$C$288, 0), 0, COUNTIF([1]Dropdowns_v2!$C$2:$C$288, "DHW Efficiency Measures"), 1)</definedName>
    <definedName name="_DHW_Efficiency_Plant_Efficiency">OFFSET([1]Dropdowns_v2!$B$1, MATCH("DHW Efficiency; Plant Efficiency",[1]Dropdowns_v2!$C$2:$C$288, 0), 0, COUNTIF([1]Dropdowns_v2!$C$2:$C$288, "DHW Efficiency; Plant Efficiency"), 1)</definedName>
    <definedName name="_Electrical_Upgrades">OFFSET([1]Dropdowns_v2!$B$1, MATCH("Electrical Upgrades", [1]Dropdowns_v2!$C$2:$C$288, 0), 0, COUNTIF([1]Dropdowns_v2!$C$2:$C$288, "Electrical Upgrades"), 1)</definedName>
    <definedName name="_Envelope_Ventilation">OFFSET([1]Dropdowns_v2!$B$1, MATCH("Envelope Ventilation",[1]Dropdowns_v2!$C$2:$C$288, 0), 0, COUNTIF([1]Dropdowns_v2!$C$2:$C$288, "Envelope Ventilation"), 1)</definedName>
    <definedName name="_Existing_DHW_System">OFFSET([1]Dropdowns_v2!$B$1, MATCH("Existing DHW System",[1]Dropdowns_v2!$C$2:$C$288, 0), 0, COUNTIF([1]Dropdowns_v2!$C$2:$C$288, "Existing DHW System"), 1)</definedName>
    <definedName name="_Existing_Heating_System">OFFSET([1]Dropdowns_v2!$B$1, MATCH("Existing Heating System",[1]Dropdowns_v2!$C$2:$C$288, 0), 0, COUNTIF([1]Dropdowns_v2!$C$2:$C$288, "Existing Heating System"), 1)</definedName>
    <definedName name="_xlnm._FilterDatabase" localSheetId="10" hidden="1">'bridge TAPTool'!$A$1:$B$64</definedName>
    <definedName name="_xlnm._FilterDatabase" localSheetId="7" hidden="1">'DGs Mod Checklist'!$F$6:$G$216</definedName>
    <definedName name="_xlnm._FilterDatabase" localSheetId="4" hidden="1">'DGs SubGut Checklist'!$F$6:$G$145</definedName>
    <definedName name="_xlnm._FilterDatabase" localSheetId="1" hidden="1">'INTAKE - Project-Building(s)'!$F$8:$F$135</definedName>
    <definedName name="_Fuel_Type">OFFSET([1]Dropdowns_v2!$B$1, MATCH("Fuel Type",[1]Dropdowns_v2!$C$2:$C$288, 0), 0, COUNTIF([1]Dropdowns_v2!$C$2:$C$288, "Fuel Type"), 1)</definedName>
    <definedName name="Check9" localSheetId="8">'Design Waiver Form'!$B$27</definedName>
    <definedName name="HPD_Primary_Program" localSheetId="7">'DGs Mod Checklist'!#REF!</definedName>
    <definedName name="HPD_Primary_Program" localSheetId="4">'DGs SubGut Checklist'!#REF!</definedName>
    <definedName name="HPD_Primary_Program" localSheetId="11">#REF!</definedName>
    <definedName name="HPD_Primary_Program" localSheetId="5">'HIDE - DGs Mod - Dropdow'!#REF!</definedName>
    <definedName name="HPD_Primary_Program" localSheetId="6">'HIDE - DGs SubGut - Dropdowns'!#REF!</definedName>
    <definedName name="HPD_Primary_Program" localSheetId="9">#REF!</definedName>
    <definedName name="HPD_Primary_Program">#REF!</definedName>
    <definedName name="_xlnm.Print_Area" localSheetId="0">'COVERSHEET + Instructions'!$B$1:$X$33</definedName>
    <definedName name="_xlnm.Print_Area" localSheetId="8">'Design Waiver Form'!$A$1:$D$42</definedName>
    <definedName name="_xlnm.Print_Area" localSheetId="7">'DGs Mod Checklist'!$A$1:$L$226</definedName>
    <definedName name="_xlnm.Print_Area" localSheetId="11">'EGC pre-auth'!$A$1:$K$35</definedName>
    <definedName name="_xlnm.Print_Area" localSheetId="5">'HIDE - DGs Mod - Dropdow'!$A$4:$I$216</definedName>
    <definedName name="_xlnm.Print_Area" localSheetId="6">'HIDE - DGs SubGut - Dropdowns'!$A$4:$J$145</definedName>
    <definedName name="_xlnm.Print_Area" localSheetId="2">'HIDE - Project-Bldgs dropdowns'!$A$1:$T$135</definedName>
    <definedName name="_xlnm.Print_Area" localSheetId="1">'INTAKE - Project-Building(s)'!$A$1:$L$135</definedName>
    <definedName name="_xlnm.Print_Area" localSheetId="3">'Project-Level Unit Distribution'!$B$1:$I$2</definedName>
    <definedName name="_xlnm.Print_Titles" localSheetId="8">'Design Waiver Form'!$1:$1</definedName>
    <definedName name="_xlnm.Print_Titles" localSheetId="7">'DGs Mod Checklist'!$1:$1</definedName>
    <definedName name="_xlnm.Print_Titles" localSheetId="4">'DGs SubGut Checklist'!$1:$1</definedName>
    <definedName name="_xlnm.Print_Titles" localSheetId="5">'HIDE - DGs Mod - Dropdow'!$1:$1</definedName>
    <definedName name="_xlnm.Print_Titles" localSheetId="6">'HIDE - DGs SubGut - Dropdowns'!$1:$1</definedName>
    <definedName name="Select" localSheetId="7">'DGs Mod Checklist'!#REF!</definedName>
    <definedName name="Select" localSheetId="4">'DGs SubGut Checklist'!#REF!</definedName>
    <definedName name="Select" localSheetId="11">#REF!</definedName>
    <definedName name="Select" localSheetId="5">'HIDE - DGs Mod - Dropdow'!#REF!</definedName>
    <definedName name="Select" localSheetId="6">'HIDE - DGs SubGut - Dropdowns'!#REF!</definedName>
    <definedName name="Select" localSheetId="9">#REF!</definedName>
    <definedName name="Select">#REF!</definedName>
    <definedName name="Text20" localSheetId="8">'Design Waiver Form'!#REF!</definedName>
    <definedName name="UNIT_MENU" localSheetId="3">#REF!</definedName>
    <definedName name="UNIT_MENU" localSheetId="9">#REF!</definedName>
    <definedName name="UNIT_MENU">#REF!</definedName>
    <definedName name="YES_NO" localSheetId="9">#REF!</definedName>
    <definedName name="YES_NO">#REF!</definedName>
    <definedName name="Z_D1DCBC79_82EE_40A7_8D94_F5CB71521B47_.wvu.Rows" localSheetId="9" hidden="1">'REDi Application'!#REF!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62" l="1"/>
  <c r="M4" i="62"/>
  <c r="M5" i="62" s="1"/>
  <c r="L4" i="62"/>
  <c r="L5" i="62" s="1"/>
  <c r="J4" i="62"/>
  <c r="H4" i="62"/>
  <c r="G4" i="62"/>
  <c r="M59" i="63"/>
  <c r="L59" i="63"/>
  <c r="K59" i="63"/>
  <c r="J59" i="63"/>
  <c r="I59" i="63"/>
  <c r="H59" i="63"/>
  <c r="G59" i="63"/>
  <c r="F59" i="63"/>
  <c r="E59" i="63"/>
  <c r="D59" i="63"/>
  <c r="O40" i="62"/>
  <c r="N40" i="62"/>
  <c r="M40" i="62"/>
  <c r="L40" i="62"/>
  <c r="K40" i="62"/>
  <c r="J40" i="62"/>
  <c r="I40" i="62"/>
  <c r="H40" i="62"/>
  <c r="G40" i="62"/>
  <c r="F40" i="62"/>
  <c r="M32" i="63"/>
  <c r="L32" i="63"/>
  <c r="K32" i="63"/>
  <c r="J32" i="63"/>
  <c r="I32" i="63"/>
  <c r="H32" i="63"/>
  <c r="G32" i="63"/>
  <c r="F32" i="63"/>
  <c r="E32" i="63"/>
  <c r="D32" i="63"/>
  <c r="D51" i="62" a="1"/>
  <c r="D51" i="62" s="1"/>
  <c r="D70" i="53" a="1"/>
  <c r="D70" i="53" s="1"/>
  <c r="D50" i="62" a="1"/>
  <c r="D50" i="62" s="1"/>
  <c r="D57" i="62"/>
  <c r="D56" i="62"/>
  <c r="D55" i="62"/>
  <c r="D54" i="62"/>
  <c r="D53" i="62"/>
  <c r="D52" i="62"/>
  <c r="M47" i="63"/>
  <c r="L47" i="63"/>
  <c r="K47" i="63"/>
  <c r="J47" i="63"/>
  <c r="I47" i="63"/>
  <c r="H47" i="63"/>
  <c r="G47" i="63"/>
  <c r="F47" i="63"/>
  <c r="E47" i="63"/>
  <c r="D47" i="63"/>
  <c r="D62" i="62" a="1"/>
  <c r="D62" i="62" s="1"/>
  <c r="M46" i="63"/>
  <c r="L46" i="63"/>
  <c r="K46" i="63"/>
  <c r="J46" i="63"/>
  <c r="I46" i="63"/>
  <c r="H46" i="63"/>
  <c r="G46" i="63"/>
  <c r="F46" i="63"/>
  <c r="E46" i="63"/>
  <c r="D46" i="63"/>
  <c r="D61" i="62" a="1"/>
  <c r="D61" i="62" s="1"/>
  <c r="D40" i="62" l="1" a="1"/>
  <c r="D40" i="62" s="1"/>
  <c r="M21" i="63"/>
  <c r="L21" i="63"/>
  <c r="K21" i="63"/>
  <c r="J21" i="63"/>
  <c r="I21" i="63"/>
  <c r="H21" i="63"/>
  <c r="G21" i="63"/>
  <c r="F21" i="63"/>
  <c r="E21" i="63"/>
  <c r="D21" i="63"/>
  <c r="M69" i="63" l="1"/>
  <c r="L69" i="63"/>
  <c r="K69" i="63"/>
  <c r="J69" i="63"/>
  <c r="I69" i="63"/>
  <c r="H69" i="63"/>
  <c r="G69" i="63"/>
  <c r="F69" i="63"/>
  <c r="E69" i="63"/>
  <c r="M68" i="63"/>
  <c r="L68" i="63"/>
  <c r="K68" i="63"/>
  <c r="J68" i="63"/>
  <c r="I68" i="63"/>
  <c r="H68" i="63"/>
  <c r="G68" i="63"/>
  <c r="F68" i="63"/>
  <c r="E68" i="63"/>
  <c r="D69" i="63"/>
  <c r="D68" i="63"/>
  <c r="M31" i="63"/>
  <c r="L31" i="63"/>
  <c r="K31" i="63"/>
  <c r="J31" i="63"/>
  <c r="I31" i="63"/>
  <c r="H31" i="63"/>
  <c r="G31" i="63"/>
  <c r="F31" i="63"/>
  <c r="E31" i="63"/>
  <c r="D31" i="63"/>
  <c r="J5" i="62"/>
  <c r="H5" i="62"/>
  <c r="G5" i="62"/>
  <c r="M74" i="63" l="1"/>
  <c r="L74" i="63"/>
  <c r="K74" i="63"/>
  <c r="J74" i="63"/>
  <c r="I74" i="63"/>
  <c r="H74" i="63"/>
  <c r="G74" i="63"/>
  <c r="F74" i="63"/>
  <c r="E74" i="63"/>
  <c r="D74" i="63"/>
  <c r="M73" i="63"/>
  <c r="L73" i="63"/>
  <c r="K73" i="63"/>
  <c r="J73" i="63"/>
  <c r="I73" i="63"/>
  <c r="H73" i="63"/>
  <c r="G73" i="63"/>
  <c r="F73" i="63"/>
  <c r="E73" i="63"/>
  <c r="D73" i="63"/>
  <c r="M72" i="63"/>
  <c r="L72" i="63"/>
  <c r="K72" i="63"/>
  <c r="J72" i="63"/>
  <c r="I72" i="63"/>
  <c r="H72" i="63"/>
  <c r="G72" i="63"/>
  <c r="F72" i="63"/>
  <c r="E72" i="63"/>
  <c r="D72" i="63"/>
  <c r="M71" i="63"/>
  <c r="L71" i="63"/>
  <c r="K71" i="63"/>
  <c r="J71" i="63"/>
  <c r="I71" i="63"/>
  <c r="H71" i="63"/>
  <c r="G71" i="63"/>
  <c r="F71" i="63"/>
  <c r="E71" i="63"/>
  <c r="D71" i="63"/>
  <c r="M70" i="63"/>
  <c r="L70" i="63"/>
  <c r="K70" i="63"/>
  <c r="J70" i="63"/>
  <c r="I70" i="63"/>
  <c r="H70" i="63"/>
  <c r="G70" i="63"/>
  <c r="F70" i="63"/>
  <c r="E70" i="63"/>
  <c r="D70" i="63"/>
  <c r="M67" i="63"/>
  <c r="L67" i="63"/>
  <c r="K67" i="63"/>
  <c r="J67" i="63"/>
  <c r="I67" i="63"/>
  <c r="H67" i="63"/>
  <c r="G67" i="63"/>
  <c r="F67" i="63"/>
  <c r="E67" i="63"/>
  <c r="D67" i="63"/>
  <c r="M36" i="63"/>
  <c r="L36" i="63"/>
  <c r="K36" i="63"/>
  <c r="J36" i="63"/>
  <c r="I36" i="63"/>
  <c r="H36" i="63"/>
  <c r="G36" i="63"/>
  <c r="F36" i="63"/>
  <c r="E36" i="63"/>
  <c r="D36" i="63"/>
  <c r="D27" i="63"/>
  <c r="M26" i="63"/>
  <c r="L26" i="63"/>
  <c r="K26" i="63"/>
  <c r="J26" i="63"/>
  <c r="I26" i="63"/>
  <c r="H26" i="63"/>
  <c r="G26" i="63"/>
  <c r="F26" i="63"/>
  <c r="E26" i="63"/>
  <c r="D26" i="63"/>
  <c r="O36" i="62"/>
  <c r="M18" i="63" s="1"/>
  <c r="N36" i="62"/>
  <c r="L18" i="63" s="1"/>
  <c r="M36" i="62"/>
  <c r="K18" i="63" s="1"/>
  <c r="L36" i="62"/>
  <c r="J18" i="63" s="1"/>
  <c r="K36" i="62"/>
  <c r="I18" i="63" s="1"/>
  <c r="J36" i="62"/>
  <c r="H18" i="63" s="1"/>
  <c r="I36" i="62"/>
  <c r="G18" i="63" s="1"/>
  <c r="H36" i="62"/>
  <c r="F18" i="63" s="1"/>
  <c r="G36" i="62"/>
  <c r="E18" i="63" s="1"/>
  <c r="F36" i="62"/>
  <c r="D18" i="63" s="1"/>
  <c r="D63" i="53" a="1"/>
  <c r="D63" i="53" s="1"/>
  <c r="D67" i="53" a="1"/>
  <c r="D67" i="53" s="1"/>
  <c r="D80" i="62" a="1"/>
  <c r="D80" i="62" s="1"/>
  <c r="M53" i="63"/>
  <c r="L53" i="63"/>
  <c r="K53" i="63"/>
  <c r="J53" i="63"/>
  <c r="I53" i="63"/>
  <c r="H53" i="63"/>
  <c r="G53" i="63"/>
  <c r="F53" i="63"/>
  <c r="E53" i="63"/>
  <c r="D53" i="63"/>
  <c r="O38" i="62"/>
  <c r="M20" i="63" s="1"/>
  <c r="N38" i="62"/>
  <c r="L20" i="63" s="1"/>
  <c r="M38" i="62"/>
  <c r="K20" i="63" s="1"/>
  <c r="L38" i="62"/>
  <c r="J20" i="63" s="1"/>
  <c r="K38" i="62"/>
  <c r="I20" i="63" s="1"/>
  <c r="J38" i="62"/>
  <c r="H20" i="63" s="1"/>
  <c r="I38" i="62"/>
  <c r="G20" i="63" s="1"/>
  <c r="H38" i="62"/>
  <c r="F20" i="63" s="1"/>
  <c r="G38" i="62"/>
  <c r="E20" i="63" s="1"/>
  <c r="F38" i="62"/>
  <c r="D20" i="63" s="1"/>
  <c r="D65" i="53" a="1"/>
  <c r="D65" i="53" s="1"/>
  <c r="E64" i="63"/>
  <c r="F64" i="63"/>
  <c r="G64" i="63"/>
  <c r="H64" i="63"/>
  <c r="I64" i="63"/>
  <c r="J64" i="63"/>
  <c r="K64" i="63"/>
  <c r="L64" i="63"/>
  <c r="M64" i="63"/>
  <c r="E63" i="63"/>
  <c r="F63" i="63"/>
  <c r="G63" i="63"/>
  <c r="H63" i="63"/>
  <c r="I63" i="63"/>
  <c r="J63" i="63"/>
  <c r="K63" i="63"/>
  <c r="L63" i="63"/>
  <c r="M63" i="63"/>
  <c r="E62" i="63"/>
  <c r="F62" i="63"/>
  <c r="G62" i="63"/>
  <c r="H62" i="63"/>
  <c r="I62" i="63"/>
  <c r="J62" i="63"/>
  <c r="K62" i="63"/>
  <c r="L62" i="63"/>
  <c r="M62" i="63"/>
  <c r="E61" i="63"/>
  <c r="F61" i="63"/>
  <c r="G61" i="63"/>
  <c r="H61" i="63"/>
  <c r="I61" i="63"/>
  <c r="J61" i="63"/>
  <c r="K61" i="63"/>
  <c r="L61" i="63"/>
  <c r="M61" i="63"/>
  <c r="E60" i="63"/>
  <c r="F60" i="63"/>
  <c r="G60" i="63"/>
  <c r="H60" i="63"/>
  <c r="I60" i="63"/>
  <c r="J60" i="63"/>
  <c r="K60" i="63"/>
  <c r="L60" i="63"/>
  <c r="M60" i="63"/>
  <c r="E58" i="63"/>
  <c r="F58" i="63"/>
  <c r="G58" i="63"/>
  <c r="H58" i="63"/>
  <c r="I58" i="63"/>
  <c r="J58" i="63"/>
  <c r="K58" i="63"/>
  <c r="L58" i="63"/>
  <c r="M58" i="63"/>
  <c r="E57" i="63"/>
  <c r="F57" i="63"/>
  <c r="G57" i="63"/>
  <c r="H57" i="63"/>
  <c r="I57" i="63"/>
  <c r="J57" i="63"/>
  <c r="K57" i="63"/>
  <c r="L57" i="63"/>
  <c r="M57" i="63"/>
  <c r="E55" i="63"/>
  <c r="E56" i="63" s="1"/>
  <c r="F55" i="63"/>
  <c r="F56" i="63" s="1"/>
  <c r="G55" i="63"/>
  <c r="G56" i="63" s="1"/>
  <c r="H55" i="63"/>
  <c r="H56" i="63" s="1"/>
  <c r="I55" i="63"/>
  <c r="I56" i="63" s="1"/>
  <c r="J55" i="63"/>
  <c r="J56" i="63" s="1"/>
  <c r="K55" i="63"/>
  <c r="K56" i="63" s="1"/>
  <c r="L55" i="63"/>
  <c r="L56" i="63" s="1"/>
  <c r="M55" i="63"/>
  <c r="M56" i="63" s="1"/>
  <c r="E54" i="63"/>
  <c r="F54" i="63"/>
  <c r="G54" i="63"/>
  <c r="H54" i="63"/>
  <c r="I54" i="63"/>
  <c r="J54" i="63"/>
  <c r="K54" i="63"/>
  <c r="L54" i="63"/>
  <c r="M54" i="63"/>
  <c r="E52" i="63"/>
  <c r="F52" i="63"/>
  <c r="G52" i="63"/>
  <c r="H52" i="63"/>
  <c r="I52" i="63"/>
  <c r="J52" i="63"/>
  <c r="K52" i="63"/>
  <c r="L52" i="63"/>
  <c r="M52" i="63"/>
  <c r="E51" i="63"/>
  <c r="F51" i="63"/>
  <c r="G51" i="63"/>
  <c r="H51" i="63"/>
  <c r="I51" i="63"/>
  <c r="J51" i="63"/>
  <c r="K51" i="63"/>
  <c r="L51" i="63"/>
  <c r="M51" i="63"/>
  <c r="E50" i="63"/>
  <c r="F50" i="63"/>
  <c r="G50" i="63"/>
  <c r="H50" i="63"/>
  <c r="I50" i="63"/>
  <c r="J50" i="63"/>
  <c r="K50" i="63"/>
  <c r="L50" i="63"/>
  <c r="M50" i="63"/>
  <c r="D51" i="63"/>
  <c r="D52" i="63"/>
  <c r="D54" i="63"/>
  <c r="D55" i="63"/>
  <c r="D56" i="63" s="1"/>
  <c r="D57" i="63"/>
  <c r="D58" i="63"/>
  <c r="D60" i="63"/>
  <c r="D61" i="63"/>
  <c r="D62" i="63"/>
  <c r="D63" i="63"/>
  <c r="D64" i="63"/>
  <c r="D50" i="63"/>
  <c r="E45" i="63"/>
  <c r="F45" i="63"/>
  <c r="G45" i="63"/>
  <c r="H45" i="63"/>
  <c r="I45" i="63"/>
  <c r="J45" i="63"/>
  <c r="K45" i="63"/>
  <c r="L45" i="63"/>
  <c r="M45" i="63"/>
  <c r="D45" i="63"/>
  <c r="E43" i="63"/>
  <c r="F43" i="63"/>
  <c r="G43" i="63"/>
  <c r="H43" i="63"/>
  <c r="I43" i="63"/>
  <c r="J43" i="63"/>
  <c r="K43" i="63"/>
  <c r="L43" i="63"/>
  <c r="M43" i="63"/>
  <c r="E42" i="63"/>
  <c r="F42" i="63"/>
  <c r="G42" i="63"/>
  <c r="H42" i="63"/>
  <c r="I42" i="63"/>
  <c r="J42" i="63"/>
  <c r="K42" i="63"/>
  <c r="L42" i="63"/>
  <c r="M42" i="63"/>
  <c r="E41" i="63"/>
  <c r="F41" i="63"/>
  <c r="G41" i="63"/>
  <c r="H41" i="63"/>
  <c r="I41" i="63"/>
  <c r="J41" i="63"/>
  <c r="K41" i="63"/>
  <c r="L41" i="63"/>
  <c r="M41" i="63"/>
  <c r="E40" i="63"/>
  <c r="F40" i="63"/>
  <c r="G40" i="63"/>
  <c r="H40" i="63"/>
  <c r="I40" i="63"/>
  <c r="J40" i="63"/>
  <c r="K40" i="63"/>
  <c r="L40" i="63"/>
  <c r="M40" i="63"/>
  <c r="E39" i="63"/>
  <c r="F39" i="63"/>
  <c r="G39" i="63"/>
  <c r="H39" i="63"/>
  <c r="I39" i="63"/>
  <c r="J39" i="63"/>
  <c r="K39" i="63"/>
  <c r="L39" i="63"/>
  <c r="M39" i="63"/>
  <c r="D40" i="63"/>
  <c r="D41" i="63"/>
  <c r="D42" i="63"/>
  <c r="D43" i="63"/>
  <c r="D39" i="63"/>
  <c r="E38" i="63"/>
  <c r="F38" i="63"/>
  <c r="G38" i="63"/>
  <c r="H38" i="63"/>
  <c r="I38" i="63"/>
  <c r="J38" i="63"/>
  <c r="K38" i="63"/>
  <c r="L38" i="63"/>
  <c r="M38" i="63"/>
  <c r="D38" i="63"/>
  <c r="E34" i="63"/>
  <c r="F34" i="63"/>
  <c r="G34" i="63"/>
  <c r="H34" i="63"/>
  <c r="I34" i="63"/>
  <c r="J34" i="63"/>
  <c r="K34" i="63"/>
  <c r="L34" i="63"/>
  <c r="M34" i="63"/>
  <c r="D34" i="63"/>
  <c r="E33" i="63"/>
  <c r="F33" i="63"/>
  <c r="G33" i="63"/>
  <c r="H33" i="63"/>
  <c r="I33" i="63"/>
  <c r="J33" i="63"/>
  <c r="K33" i="63"/>
  <c r="L33" i="63"/>
  <c r="M33" i="63"/>
  <c r="D33" i="63"/>
  <c r="E30" i="63"/>
  <c r="F30" i="63"/>
  <c r="G30" i="63"/>
  <c r="H30" i="63"/>
  <c r="I30" i="63"/>
  <c r="J30" i="63"/>
  <c r="K30" i="63"/>
  <c r="L30" i="63"/>
  <c r="M30" i="63"/>
  <c r="D30" i="63"/>
  <c r="D27" i="62"/>
  <c r="D11" i="63" s="1"/>
  <c r="J11" i="63" s="1"/>
  <c r="D23" i="62"/>
  <c r="D6" i="63" s="1"/>
  <c r="C19" i="62"/>
  <c r="C18" i="62"/>
  <c r="D26" i="62"/>
  <c r="D9" i="63" s="1"/>
  <c r="L9" i="63" s="1"/>
  <c r="D25" i="62"/>
  <c r="D8" i="63" s="1"/>
  <c r="F8" i="63" s="1"/>
  <c r="D24" i="62"/>
  <c r="D7" i="63" s="1"/>
  <c r="H7" i="63" s="1"/>
  <c r="D22" i="62"/>
  <c r="D5" i="63" s="1"/>
  <c r="D10" i="63"/>
  <c r="K10" i="63" s="1"/>
  <c r="G41" i="62"/>
  <c r="E23" i="63" s="1"/>
  <c r="H41" i="62"/>
  <c r="F23" i="63" s="1"/>
  <c r="I41" i="62"/>
  <c r="J41" i="62"/>
  <c r="K41" i="62"/>
  <c r="I23" i="63" s="1"/>
  <c r="L41" i="62"/>
  <c r="M41" i="62"/>
  <c r="N41" i="62"/>
  <c r="O41" i="62"/>
  <c r="D85" i="62" a="1"/>
  <c r="D85" i="62" s="1"/>
  <c r="D84" i="62" a="1"/>
  <c r="D84" i="62" s="1"/>
  <c r="D73" i="62" a="1"/>
  <c r="D73" i="62" s="1"/>
  <c r="D72" i="62" a="1"/>
  <c r="D72" i="62" s="1"/>
  <c r="D71" i="62" a="1"/>
  <c r="D71" i="62" s="1"/>
  <c r="D70" i="62" a="1"/>
  <c r="D70" i="62" s="1"/>
  <c r="D69" i="62" a="1"/>
  <c r="D69" i="62" s="1"/>
  <c r="D65" i="62" a="1"/>
  <c r="D65" i="62" s="1"/>
  <c r="D64" i="62" a="1"/>
  <c r="D64" i="62" s="1"/>
  <c r="D60" i="62" a="1"/>
  <c r="D60" i="62" s="1"/>
  <c r="D49" i="62" a="1"/>
  <c r="D49" i="62" s="1"/>
  <c r="D48" i="62" a="1"/>
  <c r="D48" i="62" s="1"/>
  <c r="D145" i="51" a="1"/>
  <c r="D145" i="51" s="1"/>
  <c r="D144" i="51" a="1"/>
  <c r="D144" i="51"/>
  <c r="D142" i="51" a="1"/>
  <c r="D142" i="51" s="1"/>
  <c r="D141" i="51" a="1"/>
  <c r="D141" i="51" s="1"/>
  <c r="D140" i="51" a="1"/>
  <c r="D140" i="51" s="1"/>
  <c r="D139" i="51" a="1"/>
  <c r="D139" i="51" s="1"/>
  <c r="D136" i="51" a="1"/>
  <c r="D136" i="51" s="1"/>
  <c r="D135" i="51" a="1"/>
  <c r="D135" i="51" s="1"/>
  <c r="D133" i="51" a="1"/>
  <c r="D133" i="51" s="1"/>
  <c r="D132" i="51" a="1"/>
  <c r="D132" i="51" s="1"/>
  <c r="D131" i="51" a="1"/>
  <c r="D131" i="51" s="1"/>
  <c r="D130" i="51" a="1"/>
  <c r="D130" i="51"/>
  <c r="D129" i="51" a="1"/>
  <c r="D129" i="51" s="1"/>
  <c r="D128" i="51" a="1"/>
  <c r="D128" i="51" s="1"/>
  <c r="D126" i="51" a="1"/>
  <c r="D126" i="51" s="1"/>
  <c r="D125" i="51" a="1"/>
  <c r="D125" i="51" s="1"/>
  <c r="D124" i="51" a="1"/>
  <c r="D124" i="51" s="1"/>
  <c r="D123" i="51" a="1"/>
  <c r="D123" i="51"/>
  <c r="D120" i="51" a="1"/>
  <c r="D120" i="51" s="1"/>
  <c r="D119" i="51" a="1"/>
  <c r="D119" i="51"/>
  <c r="D118" i="51" a="1"/>
  <c r="D118" i="51" s="1"/>
  <c r="D117" i="51" a="1"/>
  <c r="D117" i="51" s="1"/>
  <c r="D116" i="51" a="1"/>
  <c r="D116" i="51" s="1"/>
  <c r="D115" i="51" a="1"/>
  <c r="D115" i="51" s="1"/>
  <c r="D113" i="51" a="1"/>
  <c r="D113" i="51" s="1"/>
  <c r="D112" i="51" a="1"/>
  <c r="D112" i="51" s="1"/>
  <c r="D111" i="51" a="1"/>
  <c r="D111" i="51" s="1"/>
  <c r="D110" i="51" a="1"/>
  <c r="D110" i="51" s="1"/>
  <c r="D109" i="51" a="1"/>
  <c r="D109" i="51" s="1"/>
  <c r="D108" i="51" a="1"/>
  <c r="D108" i="51"/>
  <c r="D107" i="51" a="1"/>
  <c r="D107" i="51" s="1"/>
  <c r="D106" i="51" a="1"/>
  <c r="D106" i="51" s="1"/>
  <c r="D105" i="51" a="1"/>
  <c r="D105" i="51" s="1"/>
  <c r="D104" i="51" a="1"/>
  <c r="D104" i="51" s="1"/>
  <c r="D103" i="51" a="1"/>
  <c r="D103" i="51" s="1"/>
  <c r="D102" i="51" a="1"/>
  <c r="D102" i="51"/>
  <c r="D100" i="51" a="1"/>
  <c r="D100" i="51" s="1"/>
  <c r="D99" i="51" a="1"/>
  <c r="D99" i="51"/>
  <c r="D97" i="51" a="1"/>
  <c r="D97" i="51" s="1"/>
  <c r="D96" i="51" a="1"/>
  <c r="D96" i="51" s="1"/>
  <c r="D95" i="51" a="1"/>
  <c r="D95" i="51" s="1"/>
  <c r="D94" i="51" a="1"/>
  <c r="D94" i="51" s="1"/>
  <c r="D93" i="51" a="1"/>
  <c r="D93" i="51" s="1"/>
  <c r="D92" i="51" a="1"/>
  <c r="D92" i="51" s="1"/>
  <c r="D91" i="51" a="1"/>
  <c r="D91" i="51" s="1"/>
  <c r="D90" i="51" a="1"/>
  <c r="D90" i="51" s="1"/>
  <c r="D89" i="51" a="1"/>
  <c r="D89" i="51" s="1"/>
  <c r="D88" i="51" a="1"/>
  <c r="D88" i="51"/>
  <c r="D86" i="51" a="1"/>
  <c r="D86" i="51" s="1"/>
  <c r="D85" i="51" a="1"/>
  <c r="D85" i="51" s="1"/>
  <c r="D84" i="51" a="1"/>
  <c r="D84" i="51" s="1"/>
  <c r="D83" i="51" a="1"/>
  <c r="D83" i="51" s="1"/>
  <c r="D82" i="51" a="1"/>
  <c r="D82" i="51" s="1"/>
  <c r="D81" i="51" a="1"/>
  <c r="D81" i="51"/>
  <c r="D80" i="51" a="1"/>
  <c r="D80" i="51" s="1"/>
  <c r="D79" i="51" a="1"/>
  <c r="D79" i="51"/>
  <c r="D78" i="51" a="1"/>
  <c r="D78" i="51" s="1"/>
  <c r="D76" i="51" a="1"/>
  <c r="D76" i="51" s="1"/>
  <c r="D75" i="51" a="1"/>
  <c r="D75" i="51" s="1"/>
  <c r="D74" i="51" a="1"/>
  <c r="D74" i="51" s="1"/>
  <c r="D73" i="51" a="1"/>
  <c r="D73" i="51" s="1"/>
  <c r="D71" i="51" a="1"/>
  <c r="D71" i="51" s="1"/>
  <c r="D70" i="51" a="1"/>
  <c r="D70" i="51" s="1"/>
  <c r="D69" i="51" a="1"/>
  <c r="D69" i="51" s="1"/>
  <c r="D67" i="51" a="1"/>
  <c r="D67" i="51" s="1"/>
  <c r="D66" i="51" a="1"/>
  <c r="D66" i="51"/>
  <c r="D65" i="51" a="1"/>
  <c r="D65" i="51" s="1"/>
  <c r="D64" i="51" a="1"/>
  <c r="D64" i="51" s="1"/>
  <c r="D63" i="51" a="1"/>
  <c r="D63" i="51" s="1"/>
  <c r="D62" i="51" a="1"/>
  <c r="D62" i="51" s="1"/>
  <c r="D61" i="51" a="1"/>
  <c r="D61" i="51" s="1"/>
  <c r="D60" i="51" a="1"/>
  <c r="D60" i="51"/>
  <c r="D59" i="51" a="1"/>
  <c r="D59" i="51" s="1"/>
  <c r="D58" i="51" a="1"/>
  <c r="D58" i="51"/>
  <c r="D55" i="51" a="1"/>
  <c r="D55" i="51" s="1"/>
  <c r="D54" i="51" a="1"/>
  <c r="D54" i="51" s="1"/>
  <c r="D53" i="51" a="1"/>
  <c r="D53" i="51" s="1"/>
  <c r="D52" i="51" a="1"/>
  <c r="D52" i="51" s="1"/>
  <c r="D51" i="51" a="1"/>
  <c r="D51" i="51" s="1"/>
  <c r="D49" i="51" a="1"/>
  <c r="D49" i="51" s="1"/>
  <c r="D48" i="51" a="1"/>
  <c r="D48" i="51" s="1"/>
  <c r="D47" i="51" a="1"/>
  <c r="D47" i="51" s="1"/>
  <c r="D46" i="51" a="1"/>
  <c r="D46" i="51" s="1"/>
  <c r="D45" i="51" a="1"/>
  <c r="D45" i="51"/>
  <c r="D44" i="51" a="1"/>
  <c r="D44" i="51" s="1"/>
  <c r="D42" i="51" a="1"/>
  <c r="D42" i="51" s="1"/>
  <c r="D41" i="51" a="1"/>
  <c r="D41" i="51"/>
  <c r="D40" i="51" a="1"/>
  <c r="D40" i="51" s="1"/>
  <c r="D39" i="51" a="1"/>
  <c r="D39" i="51"/>
  <c r="D38" i="51" a="1"/>
  <c r="D38" i="51"/>
  <c r="D37" i="51" a="1"/>
  <c r="D37" i="51"/>
  <c r="D36" i="51" a="1"/>
  <c r="D36" i="51" s="1"/>
  <c r="D35" i="51" a="1"/>
  <c r="D35" i="51"/>
  <c r="D34" i="51" a="1"/>
  <c r="D34" i="51" s="1"/>
  <c r="D33" i="51" a="1"/>
  <c r="D33" i="51"/>
  <c r="D32" i="51" a="1"/>
  <c r="D32" i="51"/>
  <c r="D31" i="51" a="1"/>
  <c r="D31" i="51"/>
  <c r="D30" i="51" a="1"/>
  <c r="D30" i="51" s="1"/>
  <c r="D29" i="51" a="1"/>
  <c r="D29" i="51"/>
  <c r="D28" i="51" a="1"/>
  <c r="D28" i="51" s="1"/>
  <c r="D27" i="51" a="1"/>
  <c r="D27" i="51"/>
  <c r="D25" i="51" a="1"/>
  <c r="D25" i="51"/>
  <c r="D23" i="51" a="1"/>
  <c r="D23" i="51"/>
  <c r="D22" i="51" a="1"/>
  <c r="D22" i="51" s="1"/>
  <c r="D21" i="51" a="1"/>
  <c r="D21" i="51"/>
  <c r="D20" i="51" a="1"/>
  <c r="D20" i="51" s="1"/>
  <c r="D19" i="51" a="1"/>
  <c r="D19" i="51"/>
  <c r="D18" i="51" a="1"/>
  <c r="D18" i="51"/>
  <c r="D17" i="51" a="1"/>
  <c r="D17" i="51"/>
  <c r="D16" i="51" a="1"/>
  <c r="D16" i="51" s="1"/>
  <c r="H12" i="60" s="1"/>
  <c r="D15" i="51" a="1"/>
  <c r="D15" i="51" s="1"/>
  <c r="H11" i="60" s="1"/>
  <c r="D14" i="51" a="1"/>
  <c r="D14" i="51" s="1"/>
  <c r="H13" i="60" s="1"/>
  <c r="D13" i="51" a="1"/>
  <c r="D13" i="51"/>
  <c r="D216" i="58" a="1"/>
  <c r="D216" i="58"/>
  <c r="D215" i="58" a="1"/>
  <c r="D215" i="58"/>
  <c r="D213" i="58" a="1"/>
  <c r="D213" i="58"/>
  <c r="D212" i="58" a="1"/>
  <c r="D212" i="58"/>
  <c r="D211" i="58" a="1"/>
  <c r="D211" i="58"/>
  <c r="D209" i="58" a="1"/>
  <c r="D209" i="58"/>
  <c r="D207" i="58" a="1"/>
  <c r="D207" i="58"/>
  <c r="D206" i="58" a="1"/>
  <c r="D206" i="58"/>
  <c r="D205" i="58" a="1"/>
  <c r="D205" i="58"/>
  <c r="D203" i="58" a="1"/>
  <c r="D203" i="58"/>
  <c r="D202" i="58" a="1"/>
  <c r="D202" i="58"/>
  <c r="D201" i="58" a="1"/>
  <c r="D201" i="58"/>
  <c r="D200" i="58" a="1"/>
  <c r="D200" i="58"/>
  <c r="D197" i="58" a="1"/>
  <c r="D197" i="58"/>
  <c r="D196" i="58" a="1"/>
  <c r="D196" i="58"/>
  <c r="D194" i="58" a="1"/>
  <c r="D194" i="58"/>
  <c r="D193" i="58" a="1"/>
  <c r="D193" i="58"/>
  <c r="D192" i="58" a="1"/>
  <c r="D192" i="58"/>
  <c r="D191" i="58" a="1"/>
  <c r="D191" i="58"/>
  <c r="D190" i="58" a="1"/>
  <c r="D190" i="58"/>
  <c r="D189" i="58" a="1"/>
  <c r="D189" i="58"/>
  <c r="D187" i="58" a="1"/>
  <c r="D187" i="58"/>
  <c r="D186" i="58" a="1"/>
  <c r="D186" i="58"/>
  <c r="D185" i="58" a="1"/>
  <c r="D185" i="58"/>
  <c r="D184" i="58" a="1"/>
  <c r="D184" i="58"/>
  <c r="D181" i="58" a="1"/>
  <c r="D181" i="58"/>
  <c r="D179" i="58" a="1"/>
  <c r="D179" i="58"/>
  <c r="D178" i="58" a="1"/>
  <c r="D178" i="58"/>
  <c r="D176" i="58" a="1"/>
  <c r="D176" i="58"/>
  <c r="D175" i="58" a="1"/>
  <c r="D175" i="58"/>
  <c r="D174" i="58" a="1"/>
  <c r="D174" i="58"/>
  <c r="D173" i="58" a="1"/>
  <c r="D173" i="58"/>
  <c r="D172" i="58" a="1"/>
  <c r="D172" i="58"/>
  <c r="D170" i="58" a="1"/>
  <c r="D170" i="58"/>
  <c r="D169" i="58" a="1"/>
  <c r="D169" i="58"/>
  <c r="D168" i="58" a="1"/>
  <c r="D168" i="58"/>
  <c r="D167" i="58" a="1"/>
  <c r="D167" i="58"/>
  <c r="D166" i="58" a="1"/>
  <c r="D166" i="58"/>
  <c r="D164" i="58" a="1"/>
  <c r="D164" i="58"/>
  <c r="D162" i="58" a="1"/>
  <c r="D162" i="58"/>
  <c r="D160" i="58" a="1"/>
  <c r="D160" i="58"/>
  <c r="D159" i="58" a="1"/>
  <c r="D159" i="58"/>
  <c r="D158" i="58" a="1"/>
  <c r="D158" i="58"/>
  <c r="D156" i="58" a="1"/>
  <c r="D156" i="58"/>
  <c r="D155" i="58" a="1"/>
  <c r="D155" i="58"/>
  <c r="D154" i="58" a="1"/>
  <c r="D154" i="58"/>
  <c r="D153" i="58" a="1"/>
  <c r="D153" i="58"/>
  <c r="D152" i="58" a="1"/>
  <c r="D152" i="58"/>
  <c r="D151" i="58" a="1"/>
  <c r="D151" i="58"/>
  <c r="D148" i="58" a="1"/>
  <c r="D148" i="58"/>
  <c r="D147" i="58" a="1"/>
  <c r="D147" i="58"/>
  <c r="D146" i="58" a="1"/>
  <c r="D146" i="58"/>
  <c r="D145" i="58" a="1"/>
  <c r="D145" i="58"/>
  <c r="D144" i="58" a="1"/>
  <c r="D144" i="58"/>
  <c r="D143" i="58" a="1"/>
  <c r="D143" i="58"/>
  <c r="D141" i="58" a="1"/>
  <c r="D141" i="58"/>
  <c r="D140" i="58" a="1"/>
  <c r="D140" i="58"/>
  <c r="D139" i="58" a="1"/>
  <c r="D139" i="58"/>
  <c r="D138" i="58" a="1"/>
  <c r="D138" i="58"/>
  <c r="D137" i="58" a="1"/>
  <c r="D137" i="58"/>
  <c r="D136" i="58" a="1"/>
  <c r="D136" i="58"/>
  <c r="D135" i="58" a="1"/>
  <c r="D135" i="58"/>
  <c r="D133" i="58" a="1"/>
  <c r="D133" i="58"/>
  <c r="D132" i="58" a="1"/>
  <c r="D132" i="58"/>
  <c r="D131" i="58" a="1"/>
  <c r="D131" i="58"/>
  <c r="D130" i="58" a="1"/>
  <c r="D130" i="58"/>
  <c r="D129" i="58" a="1"/>
  <c r="D129" i="58"/>
  <c r="D128" i="58" a="1"/>
  <c r="D128" i="58"/>
  <c r="D127" i="58" a="1"/>
  <c r="D127" i="58"/>
  <c r="D126" i="58" a="1"/>
  <c r="D126" i="58"/>
  <c r="D125" i="58" a="1"/>
  <c r="D125" i="58"/>
  <c r="D123" i="58" a="1"/>
  <c r="D123" i="58"/>
  <c r="D122" i="58" a="1"/>
  <c r="D122" i="58"/>
  <c r="D121" i="58" a="1"/>
  <c r="D121" i="58"/>
  <c r="D120" i="58" a="1"/>
  <c r="D120" i="58"/>
  <c r="D119" i="58" a="1"/>
  <c r="D119" i="58"/>
  <c r="D117" i="58" a="1"/>
  <c r="D117" i="58"/>
  <c r="D116" i="58" a="1"/>
  <c r="D116" i="58"/>
  <c r="D115" i="58" a="1"/>
  <c r="D115" i="58"/>
  <c r="D114" i="58" a="1"/>
  <c r="D114" i="58"/>
  <c r="D113" i="58" a="1"/>
  <c r="D113" i="58"/>
  <c r="D112" i="58" a="1"/>
  <c r="D112" i="58"/>
  <c r="D111" i="58" a="1"/>
  <c r="D111" i="58"/>
  <c r="D110" i="58" a="1"/>
  <c r="D110" i="58"/>
  <c r="D109" i="58" a="1"/>
  <c r="D109" i="58"/>
  <c r="D106" i="58" a="1"/>
  <c r="D106" i="58"/>
  <c r="D105" i="58" a="1"/>
  <c r="D105" i="58"/>
  <c r="D103" i="58" a="1"/>
  <c r="D103" i="58"/>
  <c r="D102" i="58" a="1"/>
  <c r="D102" i="58"/>
  <c r="D101" i="58" a="1"/>
  <c r="D101" i="58"/>
  <c r="D100" i="58" a="1"/>
  <c r="D100" i="58"/>
  <c r="D99" i="58" a="1"/>
  <c r="D99" i="58"/>
  <c r="D98" i="58" a="1"/>
  <c r="D98" i="58"/>
  <c r="D97" i="58" a="1"/>
  <c r="D97" i="58"/>
  <c r="D96" i="58" a="1"/>
  <c r="D96" i="58"/>
  <c r="D95" i="58" a="1"/>
  <c r="D95" i="58"/>
  <c r="D94" i="58" a="1"/>
  <c r="D94" i="58"/>
  <c r="D93" i="58" a="1"/>
  <c r="D93" i="58"/>
  <c r="D91" i="58" a="1"/>
  <c r="D91" i="58"/>
  <c r="D90" i="58" a="1"/>
  <c r="D90" i="58"/>
  <c r="D89" i="58" a="1"/>
  <c r="D89" i="58"/>
  <c r="D88" i="58" a="1"/>
  <c r="D88" i="58"/>
  <c r="D87" i="58" a="1"/>
  <c r="D87" i="58"/>
  <c r="D86" i="58" a="1"/>
  <c r="D86" i="58"/>
  <c r="D85" i="58" a="1"/>
  <c r="D85" i="58"/>
  <c r="D84" i="58" a="1"/>
  <c r="D84" i="58"/>
  <c r="D83" i="58" a="1"/>
  <c r="D83" i="58"/>
  <c r="D81" i="58" a="1"/>
  <c r="D81" i="58"/>
  <c r="D80" i="58" a="1"/>
  <c r="D80" i="58"/>
  <c r="D79" i="58" a="1"/>
  <c r="D79" i="58"/>
  <c r="D78" i="58" a="1"/>
  <c r="D78" i="58"/>
  <c r="D77" i="58" a="1"/>
  <c r="D77" i="58"/>
  <c r="D75" i="58" a="1"/>
  <c r="D75" i="58"/>
  <c r="D74" i="58" a="1"/>
  <c r="D74" i="58"/>
  <c r="D73" i="58" a="1"/>
  <c r="D73" i="58"/>
  <c r="D71" i="58" a="1"/>
  <c r="D71" i="58"/>
  <c r="D70" i="58" a="1"/>
  <c r="D70" i="58"/>
  <c r="D69" i="58" a="1"/>
  <c r="D69" i="58"/>
  <c r="D68" i="58" a="1"/>
  <c r="D68" i="58"/>
  <c r="D67" i="58" a="1"/>
  <c r="D67" i="58"/>
  <c r="D66" i="58" a="1"/>
  <c r="D66" i="58"/>
  <c r="D65" i="58" a="1"/>
  <c r="D65" i="58"/>
  <c r="D64" i="58" a="1"/>
  <c r="D64" i="58"/>
  <c r="D63" i="58" a="1"/>
  <c r="D63" i="58"/>
  <c r="D62" i="58" a="1"/>
  <c r="D62" i="58"/>
  <c r="D61" i="58" a="1"/>
  <c r="D61" i="58"/>
  <c r="D60" i="58" a="1"/>
  <c r="D60" i="58"/>
  <c r="D59" i="58" a="1"/>
  <c r="D59" i="58"/>
  <c r="D58" i="58" a="1"/>
  <c r="D58" i="58"/>
  <c r="D57" i="58" a="1"/>
  <c r="D57" i="58"/>
  <c r="D56" i="58" a="1"/>
  <c r="D56" i="58"/>
  <c r="D55" i="58" a="1"/>
  <c r="D55" i="58"/>
  <c r="D54" i="58" a="1"/>
  <c r="D54" i="58"/>
  <c r="D53" i="58" a="1"/>
  <c r="D53" i="58"/>
  <c r="D50" i="58" a="1"/>
  <c r="D50" i="58"/>
  <c r="D48" i="58" a="1"/>
  <c r="D48" i="58"/>
  <c r="D47" i="58" a="1"/>
  <c r="D47" i="58"/>
  <c r="D46" i="58" a="1"/>
  <c r="D46" i="58"/>
  <c r="D45" i="58" a="1"/>
  <c r="D45" i="58"/>
  <c r="D44" i="58" a="1"/>
  <c r="D44" i="58"/>
  <c r="D43" i="58" a="1"/>
  <c r="D43" i="58"/>
  <c r="D41" i="58" a="1"/>
  <c r="D41" i="58"/>
  <c r="D40" i="58" a="1"/>
  <c r="D40" i="58"/>
  <c r="D39" i="58" a="1"/>
  <c r="D39" i="58"/>
  <c r="D38" i="58" a="1"/>
  <c r="D38" i="58"/>
  <c r="D37" i="58" a="1"/>
  <c r="D37" i="58"/>
  <c r="D36" i="58" a="1"/>
  <c r="D36" i="58"/>
  <c r="D35" i="58" a="1"/>
  <c r="D35" i="58"/>
  <c r="D34" i="58" a="1"/>
  <c r="D34" i="58"/>
  <c r="D33" i="58" a="1"/>
  <c r="D33" i="58"/>
  <c r="D32" i="58" a="1"/>
  <c r="D32" i="58"/>
  <c r="D31" i="58" a="1"/>
  <c r="D31" i="58"/>
  <c r="D30" i="58" a="1"/>
  <c r="D30" i="58"/>
  <c r="D29" i="58" a="1"/>
  <c r="D29" i="58"/>
  <c r="D28" i="58" a="1"/>
  <c r="D28" i="58"/>
  <c r="D27" i="58" a="1"/>
  <c r="D27" i="58"/>
  <c r="D25" i="58" a="1"/>
  <c r="D25" i="58"/>
  <c r="D23" i="58" a="1"/>
  <c r="D23" i="58"/>
  <c r="D22" i="58" a="1"/>
  <c r="D22" i="58"/>
  <c r="D21" i="58" a="1"/>
  <c r="D21" i="58"/>
  <c r="D20" i="58" a="1"/>
  <c r="D20" i="58"/>
  <c r="D19" i="58" a="1"/>
  <c r="D19" i="58" s="1"/>
  <c r="D18" i="58" a="1"/>
  <c r="D18" i="58"/>
  <c r="D17" i="58" a="1"/>
  <c r="D17" i="58"/>
  <c r="D16" i="58" a="1"/>
  <c r="D16" i="58"/>
  <c r="D15" i="58" a="1"/>
  <c r="D15" i="58"/>
  <c r="D14" i="58" a="1"/>
  <c r="D14" i="58"/>
  <c r="D13" i="58" a="1"/>
  <c r="D13" i="58"/>
  <c r="H11" i="58"/>
  <c r="H10" i="58"/>
  <c r="D92" i="53"/>
  <c r="D134" i="53" a="1"/>
  <c r="D134" i="53" s="1"/>
  <c r="D130" i="53" a="1"/>
  <c r="D130" i="53" s="1"/>
  <c r="D128" i="53" a="1"/>
  <c r="D128" i="53" s="1"/>
  <c r="D118" i="53" a="1"/>
  <c r="D118" i="53" s="1"/>
  <c r="D117" i="53" a="1"/>
  <c r="D117" i="53" s="1"/>
  <c r="D116" i="53" a="1"/>
  <c r="D116" i="53" s="1"/>
  <c r="D115" i="53" a="1"/>
  <c r="D115" i="53" s="1"/>
  <c r="D114" i="53" a="1"/>
  <c r="D114" i="53" s="1"/>
  <c r="D113" i="53" a="1"/>
  <c r="D113" i="53" s="1"/>
  <c r="D112" i="53" a="1"/>
  <c r="D112" i="53" s="1"/>
  <c r="D110" i="53" a="1"/>
  <c r="D110" i="53" s="1"/>
  <c r="D109" i="53" a="1"/>
  <c r="D109" i="53" s="1"/>
  <c r="D108" i="53" a="1"/>
  <c r="D108" i="53" s="1"/>
  <c r="D107" i="53" a="1"/>
  <c r="D107" i="53" s="1"/>
  <c r="D106" i="53" a="1"/>
  <c r="D106" i="53" s="1"/>
  <c r="D105" i="53" a="1"/>
  <c r="D105" i="53" s="1"/>
  <c r="D104" i="53" a="1"/>
  <c r="D104" i="53" s="1"/>
  <c r="D103" i="53" a="1"/>
  <c r="D103" i="53"/>
  <c r="D102" i="53" a="1"/>
  <c r="D102" i="53" s="1"/>
  <c r="D101" i="53" a="1"/>
  <c r="D101" i="53" s="1"/>
  <c r="D99" i="53" a="1"/>
  <c r="D99" i="53" s="1"/>
  <c r="D96" i="53" a="1"/>
  <c r="D96" i="53" s="1"/>
  <c r="D95" i="53" a="1"/>
  <c r="D95" i="53" s="1"/>
  <c r="D94" i="53" a="1"/>
  <c r="D94" i="53" s="1"/>
  <c r="D93" i="53" a="1"/>
  <c r="D93" i="53" s="1"/>
  <c r="D91" i="53" a="1"/>
  <c r="D91" i="53" s="1"/>
  <c r="D90" i="53" a="1"/>
  <c r="D90" i="53" s="1"/>
  <c r="D89" i="53" a="1"/>
  <c r="D89" i="53" s="1"/>
  <c r="D88" i="53" a="1"/>
  <c r="D88" i="53"/>
  <c r="D87" i="53" a="1"/>
  <c r="D87" i="53" s="1"/>
  <c r="D86" i="53" a="1"/>
  <c r="D86" i="53" s="1"/>
  <c r="D84" i="53" a="1"/>
  <c r="D84" i="53" s="1"/>
  <c r="D83" i="53" a="1"/>
  <c r="D83" i="53" s="1"/>
  <c r="D82" i="53" a="1"/>
  <c r="D82" i="53" s="1"/>
  <c r="D71" i="53" a="1"/>
  <c r="D71" i="53" s="1"/>
  <c r="D69" i="53" a="1"/>
  <c r="D69" i="53" s="1"/>
  <c r="D68" i="53" a="1"/>
  <c r="D68" i="53" s="1"/>
  <c r="D66" i="53" a="1"/>
  <c r="D66" i="53" s="1"/>
  <c r="D64" i="53" a="1"/>
  <c r="D64" i="53" s="1"/>
  <c r="D62" i="53" a="1"/>
  <c r="D62" i="53" s="1"/>
  <c r="D61" i="53" a="1"/>
  <c r="D61" i="53" s="1"/>
  <c r="D60" i="53" a="1"/>
  <c r="D60" i="53" s="1"/>
  <c r="D59" i="53" a="1"/>
  <c r="D59" i="53" s="1"/>
  <c r="D58" i="53" a="1"/>
  <c r="D58" i="53" s="1"/>
  <c r="D56" i="53" a="1"/>
  <c r="D56" i="53" s="1"/>
  <c r="H10" i="60" s="1"/>
  <c r="D55" i="53" a="1"/>
  <c r="D55" i="53"/>
  <c r="D54" i="53" a="1"/>
  <c r="D54" i="53" s="1"/>
  <c r="O33" i="62"/>
  <c r="M15" i="63" s="1"/>
  <c r="N33" i="62"/>
  <c r="L15" i="63" s="1"/>
  <c r="M33" i="62"/>
  <c r="K15" i="63" s="1"/>
  <c r="L33" i="62"/>
  <c r="J15" i="63" s="1"/>
  <c r="K33" i="62"/>
  <c r="I15" i="63" s="1"/>
  <c r="J33" i="62"/>
  <c r="H15" i="63" s="1"/>
  <c r="I33" i="62"/>
  <c r="G15" i="63" s="1"/>
  <c r="H33" i="62"/>
  <c r="F15" i="63" s="1"/>
  <c r="G33" i="62"/>
  <c r="E15" i="63" s="1"/>
  <c r="F33" i="62"/>
  <c r="D15" i="63" s="1"/>
  <c r="O39" i="62"/>
  <c r="M22" i="63" s="1"/>
  <c r="N39" i="62"/>
  <c r="L22" i="63" s="1"/>
  <c r="M39" i="62"/>
  <c r="K22" i="63" s="1"/>
  <c r="L39" i="62"/>
  <c r="J22" i="63" s="1"/>
  <c r="K39" i="62"/>
  <c r="I22" i="63" s="1"/>
  <c r="J39" i="62"/>
  <c r="H22" i="63" s="1"/>
  <c r="I39" i="62"/>
  <c r="G22" i="63" s="1"/>
  <c r="H39" i="62"/>
  <c r="F22" i="63" s="1"/>
  <c r="G39" i="62"/>
  <c r="E22" i="63" s="1"/>
  <c r="F39" i="62"/>
  <c r="D22" i="63" s="1"/>
  <c r="O42" i="62"/>
  <c r="M25" i="63" s="1"/>
  <c r="N42" i="62"/>
  <c r="L25" i="63" s="1"/>
  <c r="M42" i="62"/>
  <c r="K25" i="63" s="1"/>
  <c r="L42" i="62"/>
  <c r="J25" i="63" s="1"/>
  <c r="K42" i="62"/>
  <c r="I25" i="63" s="1"/>
  <c r="J42" i="62"/>
  <c r="H25" i="63" s="1"/>
  <c r="I42" i="62"/>
  <c r="G25" i="63" s="1"/>
  <c r="H42" i="62"/>
  <c r="F25" i="63" s="1"/>
  <c r="G42" i="62"/>
  <c r="E25" i="63" s="1"/>
  <c r="F42" i="62"/>
  <c r="D25" i="63" s="1"/>
  <c r="F41" i="62"/>
  <c r="D23" i="63" s="1"/>
  <c r="O37" i="62"/>
  <c r="M19" i="63" s="1"/>
  <c r="N37" i="62"/>
  <c r="L19" i="63" s="1"/>
  <c r="M37" i="62"/>
  <c r="K19" i="63" s="1"/>
  <c r="L37" i="62"/>
  <c r="J19" i="63" s="1"/>
  <c r="K37" i="62"/>
  <c r="I19" i="63" s="1"/>
  <c r="J37" i="62"/>
  <c r="H19" i="63" s="1"/>
  <c r="I37" i="62"/>
  <c r="G19" i="63" s="1"/>
  <c r="H37" i="62"/>
  <c r="F19" i="63" s="1"/>
  <c r="G37" i="62"/>
  <c r="E19" i="63" s="1"/>
  <c r="F37" i="62"/>
  <c r="D19" i="63" s="1"/>
  <c r="O35" i="62"/>
  <c r="M17" i="63" s="1"/>
  <c r="N35" i="62"/>
  <c r="L17" i="63" s="1"/>
  <c r="M35" i="62"/>
  <c r="K17" i="63" s="1"/>
  <c r="L35" i="62"/>
  <c r="J17" i="63" s="1"/>
  <c r="K35" i="62"/>
  <c r="I17" i="63" s="1"/>
  <c r="J35" i="62"/>
  <c r="H17" i="63" s="1"/>
  <c r="I35" i="62"/>
  <c r="G17" i="63" s="1"/>
  <c r="H35" i="62"/>
  <c r="F17" i="63" s="1"/>
  <c r="G35" i="62"/>
  <c r="E17" i="63" s="1"/>
  <c r="F35" i="62"/>
  <c r="D17" i="63" s="1"/>
  <c r="O34" i="62"/>
  <c r="N34" i="62"/>
  <c r="M34" i="62"/>
  <c r="L34" i="62"/>
  <c r="K34" i="62"/>
  <c r="J34" i="62"/>
  <c r="I34" i="62"/>
  <c r="H34" i="62"/>
  <c r="G34" i="62"/>
  <c r="F34" i="62"/>
  <c r="O32" i="62"/>
  <c r="M14" i="63" s="1"/>
  <c r="N32" i="62"/>
  <c r="L14" i="63" s="1"/>
  <c r="M32" i="62"/>
  <c r="K14" i="63" s="1"/>
  <c r="L32" i="62"/>
  <c r="J14" i="63" s="1"/>
  <c r="K32" i="62"/>
  <c r="I14" i="63" s="1"/>
  <c r="J32" i="62"/>
  <c r="H14" i="63" s="1"/>
  <c r="I32" i="62"/>
  <c r="G14" i="63" s="1"/>
  <c r="H32" i="62"/>
  <c r="F14" i="63" s="1"/>
  <c r="G32" i="62"/>
  <c r="E14" i="63" s="1"/>
  <c r="F32" i="62"/>
  <c r="O31" i="62"/>
  <c r="O45" i="62" s="1"/>
  <c r="N31" i="62"/>
  <c r="N45" i="62" s="1"/>
  <c r="M31" i="62"/>
  <c r="M45" i="62" s="1"/>
  <c r="L31" i="62"/>
  <c r="L45" i="62" s="1"/>
  <c r="K31" i="62"/>
  <c r="K45" i="62" s="1"/>
  <c r="J31" i="62"/>
  <c r="J45" i="62" s="1"/>
  <c r="I31" i="62"/>
  <c r="I45" i="62" s="1"/>
  <c r="H31" i="62"/>
  <c r="H45" i="62" s="1"/>
  <c r="G31" i="62"/>
  <c r="G45" i="62" s="1"/>
  <c r="F31" i="62"/>
  <c r="G30" i="62"/>
  <c r="H30" i="62" s="1"/>
  <c r="I30" i="62" s="1"/>
  <c r="J30" i="62" s="1"/>
  <c r="K30" i="62" s="1"/>
  <c r="L30" i="62" s="1"/>
  <c r="M30" i="62" s="1"/>
  <c r="N30" i="62" s="1"/>
  <c r="O30" i="62" s="1"/>
  <c r="H25" i="60" a="1"/>
  <c r="H25" i="60"/>
  <c r="H24" i="60" a="1"/>
  <c r="H24" i="60"/>
  <c r="H26" i="60" a="1"/>
  <c r="H26" i="60"/>
  <c r="H7" i="60"/>
  <c r="H6" i="60"/>
  <c r="D8" i="60"/>
  <c r="D7" i="60"/>
  <c r="D6" i="60"/>
  <c r="D119" i="53"/>
  <c r="D98" i="53"/>
  <c r="H135" i="53"/>
  <c r="D48" i="63" s="1"/>
  <c r="D100" i="53"/>
  <c r="C13" i="47"/>
  <c r="C12" i="47"/>
  <c r="C11" i="47"/>
  <c r="C10" i="47"/>
  <c r="C9" i="47"/>
  <c r="C8" i="47"/>
  <c r="I9" i="58"/>
  <c r="D8" i="58"/>
  <c r="H8" i="58" s="1"/>
  <c r="D52" i="53"/>
  <c r="H52" i="53"/>
  <c r="I52" i="53"/>
  <c r="Q52" i="53"/>
  <c r="M52" i="53"/>
  <c r="L52" i="53"/>
  <c r="J52" i="53"/>
  <c r="P52" i="53"/>
  <c r="O52" i="53"/>
  <c r="K52" i="53"/>
  <c r="N52" i="53"/>
  <c r="J9" i="58"/>
  <c r="H11" i="51"/>
  <c r="D8" i="51"/>
  <c r="H8" i="51" s="1"/>
  <c r="H12" i="50"/>
  <c r="G12" i="50"/>
  <c r="F12" i="50"/>
  <c r="E12" i="50"/>
  <c r="D12" i="50"/>
  <c r="C12" i="50"/>
  <c r="I11" i="50"/>
  <c r="I10" i="50"/>
  <c r="I9" i="50"/>
  <c r="I8" i="50"/>
  <c r="I7" i="50"/>
  <c r="I6" i="50"/>
  <c r="I53" i="53"/>
  <c r="J53" i="53" s="1"/>
  <c r="K53" i="53" s="1"/>
  <c r="L53" i="53" s="1"/>
  <c r="M53" i="53" s="1"/>
  <c r="N53" i="53" s="1"/>
  <c r="O53" i="53" s="1"/>
  <c r="P53" i="53" s="1"/>
  <c r="Q53" i="53" s="1"/>
  <c r="I9" i="51"/>
  <c r="I10" i="51" s="1"/>
  <c r="I8" i="51" s="1"/>
  <c r="J9" i="51"/>
  <c r="J10" i="51" s="1"/>
  <c r="J8" i="51" s="1"/>
  <c r="K9" i="51"/>
  <c r="K10" i="51" s="1"/>
  <c r="K8" i="51" s="1"/>
  <c r="L9" i="51"/>
  <c r="L11" i="51" s="1"/>
  <c r="D97" i="53"/>
  <c r="D72" i="53"/>
  <c r="D73" i="53"/>
  <c r="Q135" i="53"/>
  <c r="M48" i="63" s="1"/>
  <c r="P135" i="53"/>
  <c r="L48" i="63" s="1"/>
  <c r="O135" i="53"/>
  <c r="K48" i="63"/>
  <c r="N135" i="53"/>
  <c r="J48" i="63" s="1"/>
  <c r="M135" i="53"/>
  <c r="I48" i="63"/>
  <c r="L135" i="53"/>
  <c r="H48" i="63" s="1"/>
  <c r="K135" i="53"/>
  <c r="G48" i="63" s="1"/>
  <c r="J135" i="53"/>
  <c r="F48" i="63" s="1"/>
  <c r="I135" i="53"/>
  <c r="E48" i="63" s="1"/>
  <c r="D124" i="53"/>
  <c r="D123" i="53"/>
  <c r="D122" i="53"/>
  <c r="D121" i="53"/>
  <c r="D120" i="53"/>
  <c r="H10" i="51"/>
  <c r="D133" i="53"/>
  <c r="D132" i="53"/>
  <c r="D131" i="53"/>
  <c r="D129" i="53"/>
  <c r="D127" i="53"/>
  <c r="D126" i="53"/>
  <c r="D125" i="53"/>
  <c r="D80" i="53"/>
  <c r="D79" i="53"/>
  <c r="D78" i="53"/>
  <c r="D77" i="53"/>
  <c r="D76" i="53"/>
  <c r="D75" i="53"/>
  <c r="D74" i="53"/>
  <c r="K9" i="58"/>
  <c r="I11" i="51"/>
  <c r="J11" i="51"/>
  <c r="I12" i="50"/>
  <c r="C13" i="50"/>
  <c r="D81" i="53"/>
  <c r="H36" i="50"/>
  <c r="G36" i="50"/>
  <c r="F36" i="50"/>
  <c r="E36" i="50"/>
  <c r="D36" i="50"/>
  <c r="C36" i="50"/>
  <c r="I35" i="50"/>
  <c r="I34" i="50"/>
  <c r="I33" i="50"/>
  <c r="I32" i="50"/>
  <c r="H24" i="50"/>
  <c r="G24" i="50"/>
  <c r="F24" i="50"/>
  <c r="E24" i="50"/>
  <c r="D24" i="50"/>
  <c r="C24" i="50"/>
  <c r="I23" i="50"/>
  <c r="I22" i="50"/>
  <c r="I21" i="50"/>
  <c r="I20" i="50"/>
  <c r="I19" i="50"/>
  <c r="I18" i="50"/>
  <c r="D13" i="50"/>
  <c r="D32" i="53"/>
  <c r="I42" i="50"/>
  <c r="D34" i="53"/>
  <c r="I40" i="50"/>
  <c r="D33" i="53"/>
  <c r="H13" i="50"/>
  <c r="G13" i="50"/>
  <c r="L9" i="58"/>
  <c r="E13" i="50"/>
  <c r="I13" i="50"/>
  <c r="F13" i="50"/>
  <c r="I24" i="50"/>
  <c r="E25" i="50"/>
  <c r="I43" i="50"/>
  <c r="I36" i="50"/>
  <c r="I25" i="50"/>
  <c r="H25" i="50"/>
  <c r="I41" i="50"/>
  <c r="M9" i="58"/>
  <c r="H37" i="50"/>
  <c r="G37" i="50"/>
  <c r="D25" i="50"/>
  <c r="G25" i="50"/>
  <c r="C25" i="50"/>
  <c r="F25" i="50"/>
  <c r="E37" i="50"/>
  <c r="I37" i="50"/>
  <c r="D37" i="50"/>
  <c r="C37" i="50"/>
  <c r="F37" i="50"/>
  <c r="N9" i="58"/>
  <c r="O9" i="58"/>
  <c r="P9" i="58"/>
  <c r="Q9" i="58"/>
  <c r="Q11" i="58"/>
  <c r="Q10" i="58"/>
  <c r="Q8" i="58"/>
  <c r="P11" i="58"/>
  <c r="P10" i="58"/>
  <c r="P8" i="58" s="1"/>
  <c r="O11" i="58"/>
  <c r="O10" i="58"/>
  <c r="O8" i="58" s="1"/>
  <c r="N11" i="58"/>
  <c r="N10" i="58"/>
  <c r="N8" i="58" s="1"/>
  <c r="M11" i="58"/>
  <c r="M10" i="58"/>
  <c r="M8" i="58" s="1"/>
  <c r="L11" i="58"/>
  <c r="L10" i="58"/>
  <c r="L8" i="58" s="1"/>
  <c r="K11" i="58"/>
  <c r="K10" i="58"/>
  <c r="K8" i="58" s="1"/>
  <c r="J11" i="58"/>
  <c r="J10" i="58"/>
  <c r="J8" i="58" s="1"/>
  <c r="I11" i="58"/>
  <c r="I10" i="58"/>
  <c r="I8" i="58" s="1"/>
  <c r="D13" i="63" l="1"/>
  <c r="D1" i="63" s="1"/>
  <c r="F45" i="62"/>
  <c r="J13" i="63"/>
  <c r="J29" i="63"/>
  <c r="K13" i="63"/>
  <c r="L13" i="63"/>
  <c r="L29" i="63"/>
  <c r="K24" i="63"/>
  <c r="K23" i="63"/>
  <c r="L24" i="63"/>
  <c r="L23" i="63"/>
  <c r="G13" i="63"/>
  <c r="G29" i="63"/>
  <c r="M13" i="63"/>
  <c r="M29" i="63"/>
  <c r="J24" i="63"/>
  <c r="J23" i="63"/>
  <c r="H13" i="63"/>
  <c r="H29" i="63"/>
  <c r="I13" i="63"/>
  <c r="I29" i="63"/>
  <c r="H24" i="63"/>
  <c r="H23" i="63"/>
  <c r="M24" i="63"/>
  <c r="M23" i="63"/>
  <c r="G24" i="63"/>
  <c r="G23" i="63"/>
  <c r="E13" i="63"/>
  <c r="E29" i="63"/>
  <c r="D14" i="63"/>
  <c r="D29" i="63"/>
  <c r="F13" i="63"/>
  <c r="F29" i="63"/>
  <c r="F24" i="63"/>
  <c r="E24" i="63"/>
  <c r="D24" i="63"/>
  <c r="K11" i="51"/>
  <c r="M9" i="51"/>
  <c r="L10" i="51"/>
  <c r="L8" i="51" s="1"/>
  <c r="K29" i="63"/>
  <c r="D16" i="63"/>
  <c r="E16" i="63"/>
  <c r="F16" i="63"/>
  <c r="J16" i="63"/>
  <c r="G16" i="63"/>
  <c r="H16" i="63"/>
  <c r="I16" i="63"/>
  <c r="D36" i="62" a="1"/>
  <c r="D36" i="62" s="1"/>
  <c r="J10" i="63"/>
  <c r="M37" i="63"/>
  <c r="D38" i="62" a="1"/>
  <c r="D38" i="62" s="1"/>
  <c r="G10" i="63"/>
  <c r="D41" i="62" a="1"/>
  <c r="D41" i="62" s="1"/>
  <c r="L16" i="63"/>
  <c r="I24" i="63"/>
  <c r="D10" i="58" a="1"/>
  <c r="D10" i="58" s="1"/>
  <c r="D11" i="58" a="1"/>
  <c r="D11" i="58" s="1"/>
  <c r="D135" i="53"/>
  <c r="K16" i="63"/>
  <c r="D31" i="62" a="1"/>
  <c r="D31" i="62" s="1"/>
  <c r="M7" i="63"/>
  <c r="D34" i="62" a="1"/>
  <c r="D34" i="62" s="1"/>
  <c r="G7" i="63"/>
  <c r="D39" i="62" a="1"/>
  <c r="D39" i="62" s="1"/>
  <c r="D53" i="53"/>
  <c r="H9" i="60" s="1"/>
  <c r="D30" i="62"/>
  <c r="H6" i="63"/>
  <c r="L6" i="63"/>
  <c r="E6" i="63"/>
  <c r="M6" i="63"/>
  <c r="I6" i="63"/>
  <c r="F6" i="63"/>
  <c r="J6" i="63"/>
  <c r="G6" i="63"/>
  <c r="D33" i="62" a="1"/>
  <c r="D33" i="62" s="1"/>
  <c r="K7" i="63"/>
  <c r="D37" i="63"/>
  <c r="D32" i="62" a="1"/>
  <c r="D32" i="62" s="1"/>
  <c r="I7" i="63"/>
  <c r="E7" i="63"/>
  <c r="D42" i="62" a="1"/>
  <c r="D42" i="62" s="1"/>
  <c r="M10" i="63"/>
  <c r="E10" i="63"/>
  <c r="L10" i="63"/>
  <c r="J7" i="63"/>
  <c r="I10" i="63"/>
  <c r="D35" i="62" a="1"/>
  <c r="D35" i="62" s="1"/>
  <c r="M16" i="63"/>
  <c r="F9" i="63"/>
  <c r="H10" i="63"/>
  <c r="F7" i="63"/>
  <c r="D37" i="62" a="1"/>
  <c r="D37" i="62" s="1"/>
  <c r="E9" i="63"/>
  <c r="L7" i="63"/>
  <c r="F10" i="63"/>
  <c r="D9" i="58"/>
  <c r="L5" i="63"/>
  <c r="E5" i="63"/>
  <c r="K5" i="63"/>
  <c r="F44" i="63"/>
  <c r="L44" i="63"/>
  <c r="M44" i="63"/>
  <c r="E44" i="63"/>
  <c r="I8" i="63"/>
  <c r="M8" i="63"/>
  <c r="M11" i="63"/>
  <c r="J44" i="63"/>
  <c r="D44" i="63"/>
  <c r="H44" i="63"/>
  <c r="I44" i="63"/>
  <c r="H11" i="63"/>
  <c r="K11" i="63"/>
  <c r="H5" i="63"/>
  <c r="I11" i="63"/>
  <c r="F11" i="63"/>
  <c r="E8" i="63"/>
  <c r="K6" i="63"/>
  <c r="G11" i="63"/>
  <c r="I37" i="63"/>
  <c r="E37" i="63"/>
  <c r="J8" i="63"/>
  <c r="H8" i="63"/>
  <c r="K8" i="63"/>
  <c r="K9" i="63"/>
  <c r="M5" i="63"/>
  <c r="G44" i="63"/>
  <c r="E11" i="63"/>
  <c r="G9" i="63"/>
  <c r="L11" i="63"/>
  <c r="J5" i="63"/>
  <c r="G5" i="63"/>
  <c r="G8" i="63"/>
  <c r="L37" i="63"/>
  <c r="H37" i="63"/>
  <c r="I5" i="63"/>
  <c r="K44" i="63"/>
  <c r="H9" i="63"/>
  <c r="I9" i="63"/>
  <c r="L8" i="63"/>
  <c r="J9" i="63"/>
  <c r="M9" i="63"/>
  <c r="F5" i="63"/>
  <c r="F37" i="63"/>
  <c r="J37" i="63"/>
  <c r="G37" i="63"/>
  <c r="K37" i="63"/>
  <c r="F1" i="63" l="1"/>
  <c r="F27" i="63"/>
  <c r="E1" i="63"/>
  <c r="E27" i="63"/>
  <c r="I1" i="63"/>
  <c r="I27" i="63"/>
  <c r="H1" i="63"/>
  <c r="H27" i="63"/>
  <c r="M1" i="63"/>
  <c r="M27" i="63"/>
  <c r="G1" i="63"/>
  <c r="G27" i="63"/>
  <c r="L1" i="63"/>
  <c r="L27" i="63"/>
  <c r="K1" i="63"/>
  <c r="K27" i="63"/>
  <c r="J1" i="63"/>
  <c r="J27" i="63"/>
  <c r="M11" i="51"/>
  <c r="N9" i="51"/>
  <c r="M10" i="51"/>
  <c r="D45" i="62" a="1"/>
  <c r="D45" i="62" s="1"/>
  <c r="M8" i="51" l="1"/>
  <c r="N11" i="51"/>
  <c r="N10" i="51"/>
  <c r="N8" i="51" s="1"/>
  <c r="O9" i="51"/>
  <c r="O11" i="51" l="1"/>
  <c r="O10" i="51"/>
  <c r="P9" i="51"/>
  <c r="Q9" i="51" l="1"/>
  <c r="P10" i="51"/>
  <c r="P8" i="51" s="1"/>
  <c r="P11" i="51"/>
  <c r="O8" i="51"/>
  <c r="Q10" i="51" l="1"/>
  <c r="Q11" i="51"/>
  <c r="D11" i="51" s="1" a="1"/>
  <c r="D11" i="51" s="1"/>
  <c r="Q8" i="51" l="1"/>
  <c r="D9" i="51" s="1"/>
  <c r="D10" i="51" a="1"/>
  <c r="D10" i="5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tc={F14F9CF6-72D7-4C5E-8F02-95A8CAF5A70C}</author>
  </authors>
  <commentList>
    <comment ref="F2" authorId="0" shapeId="0" xr:uid="{F14F9CF6-72D7-4C5E-8F02-95A8CAF5A70C}">
      <text>
        <t xml:space="preserve">[Threaded comment]
Your version of Excel allows you to read this threaded comment; however, any edits to it will get removed if the file is opened in a newer version of Excel. Learn more: https://go.microsoft.com/fwlink/?linkid=870924
Comment:
    This table will need a lot of updates.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<sst xmlns="http://schemas.openxmlformats.org/spreadsheetml/2006/main" count="3339" uniqueCount="1377">
  <si>
    <t>HPD Preservation Design Guidelines Workbook: Cover Sheet &amp; Instructions</t>
  </si>
  <si>
    <t xml:space="preserve">The Design Guidelines Workbook is an integral part of the development process. 
Project teams will submit this Workbook four times during the process, even if content has not changed since the previous submission. </t>
  </si>
  <si>
    <t>The Workbook has four Milestones:</t>
  </si>
  <si>
    <t>Milestone 1: 
Pre-Scoping Consultation</t>
  </si>
  <si>
    <t>Milestone 2: 
Design Consultation</t>
  </si>
  <si>
    <t>Milestone 3:</t>
  </si>
  <si>
    <t xml:space="preserve">Milestone 4: 
Plan &amp; Cost Review
</t>
  </si>
  <si>
    <t>Design Review</t>
  </si>
  <si>
    <t>EGC Pre-Authorization</t>
  </si>
  <si>
    <t>Complete following tabs:
· 'INTAKE - Project-Building(s)'
· 'Project-Level Unit Distribution'
· 'Design Waiver Form' Tab, if applicable.
Submit through eBLDS as part of the Pre-Scoping Consultation checklist (on BLDS webpage). 
Project architect must attend Pre-Scoping Consultation.</t>
  </si>
  <si>
    <t>Complete / Update following tabs:
· 'INTAKE-Project-Building(s)'
· 'Project-Level Unit Distribution'
· 'DGs Mod/SubGut Checklist'
· 'Design Waiver Form' tabs, if applicable. 
Submit through eBLDS as part of the Design Consultation Checklist (on BLDS webpage)</t>
  </si>
  <si>
    <t>Submit completed Workbook to HPD PM or through eBLDS (for BLDS-reviewed projects only), as part of the Design Review Checklist.
Include Approved Design Waiver, if applicable.
Resubmission(s) may be required throughout BLDS Design Review.</t>
  </si>
  <si>
    <r>
      <rPr>
        <i/>
        <sz val="10"/>
        <color rgb="FF000000"/>
        <rFont val="Bahnschrift SemiLight"/>
        <family val="2"/>
      </rPr>
      <t xml:space="preserve">Mod: N/A
Sub/Gut: Mandatory
</t>
    </r>
    <r>
      <rPr>
        <sz val="10"/>
        <color rgb="FF000000"/>
        <rFont val="Bahnschrift SemiLight"/>
        <family val="2"/>
      </rPr>
      <t xml:space="preserve">
Complete / Update following tabs:
· 'DGs Mod/SubGut Checklist'
· 'EGC pre-auth.'
Submit the workbook along with the required documentation outlined in the 'EGC pre-auth.' tab to HPD Sustainability.</t>
    </r>
  </si>
  <si>
    <t>Submit final Preservation Design Guidelines Workbook to HPD Sustainability. Applicable Checklist tabs in the Workbook should be signed by Owner and Architect.</t>
  </si>
  <si>
    <t>Contact: HPD PM</t>
  </si>
  <si>
    <t>Contact: HPD PM and/or BLDS Reviewer</t>
  </si>
  <si>
    <t>Contact: greencommunities@hpd.nyc.gov</t>
  </si>
  <si>
    <t>Contact: sustainability@hpd.nyc.gov</t>
  </si>
  <si>
    <t>WORKBOOK SUBMISSION &amp; CERTIFICATION:</t>
  </si>
  <si>
    <r>
      <rPr>
        <sz val="10"/>
        <color rgb="FF000000"/>
        <rFont val="Bahnschrift SemiBold"/>
        <family val="2"/>
      </rPr>
      <t xml:space="preserve">TO SUBMIT A DESIGN WAIVER REQUEST: </t>
    </r>
    <r>
      <rPr>
        <sz val="10"/>
        <color rgb="FF000000"/>
        <rFont val="Bahnschrift SemiLight"/>
        <family val="2"/>
      </rPr>
      <t>fill out the INTAKE-Project-Building(s) and Design Waiver tabs and submit to sustainability@hpd.nyc.gov, with subject titled: [project address] [HPD ID] - Workbook and Waiver(s)</t>
    </r>
    <r>
      <rPr>
        <sz val="10"/>
        <color rgb="FF000000"/>
        <rFont val="Calibri"/>
        <family val="2"/>
      </rPr>
      <t xml:space="preserve">.
</t>
    </r>
    <r>
      <rPr>
        <sz val="10"/>
        <color rgb="FF000000"/>
        <rFont val="Bahnschrift SemiLight"/>
        <family val="2"/>
      </rPr>
      <t>Design Waivers must be submitted and approved by HPD prior to Milestone 2. Requests will be reviewed on a case-by-case basis and approved where HPD determines to be appropriate.</t>
    </r>
  </si>
  <si>
    <r>
      <rPr>
        <sz val="10"/>
        <color rgb="FF000000"/>
        <rFont val="Bahnschrift SemiBold"/>
        <family val="2"/>
      </rPr>
      <t>TO SUBMIT THE WORKBOOK:</t>
    </r>
    <r>
      <rPr>
        <b/>
        <sz val="10"/>
        <color rgb="FF000000"/>
        <rFont val="Bahnschrift SemiLight"/>
        <family val="2"/>
      </rPr>
      <t xml:space="preserve"> </t>
    </r>
    <r>
      <rPr>
        <sz val="10"/>
        <color rgb="FF000000"/>
        <rFont val="Bahnschrift SemiLight"/>
        <family val="2"/>
      </rPr>
      <t>Submit all applicable tabs as an Excel file named:  [borough]_[block]_[projectname]_DGW-Pres_ [#](Number according to Milestone)</t>
    </r>
  </si>
  <si>
    <r>
      <rPr>
        <sz val="10"/>
        <color rgb="FF000000"/>
        <rFont val="Bahnschrift SemiBold"/>
        <family val="2"/>
      </rPr>
      <t>TO CERTIFY THE WORKBOOK:</t>
    </r>
    <r>
      <rPr>
        <sz val="10"/>
        <color rgb="FF000000"/>
        <rFont val="Bahnschrift SemiLight"/>
        <family val="2"/>
      </rPr>
      <t xml:space="preserve"> Save document as Excel file, and include all applicable tabs. Be sure to include Owner &amp; Architect signatures in checklists tabs. Be sure that the file name and email subject line are formatted as [borough]_[block]_[projectname]_DGW-Pres_ [#](Number according to Milestone)</t>
    </r>
  </si>
  <si>
    <t>Have questions for HPD BLDS? Contact:</t>
  </si>
  <si>
    <t>blds.contact@hpd.nyc.gov</t>
  </si>
  <si>
    <t>Have questions for Sustainability? Contact:</t>
  </si>
  <si>
    <t>sustainability@hpd.nyc.gov</t>
  </si>
  <si>
    <t>Note: include 'Design Guidelines Questions' in your subject line.</t>
  </si>
  <si>
    <t>Have questions for HPD Resliency? Contact:</t>
  </si>
  <si>
    <t>resiliency@hpd.nyc.gov</t>
  </si>
  <si>
    <t>For project-specific questions, please contact your assigned HPD Project Manager.</t>
  </si>
  <si>
    <t>USEFUL LINKS:</t>
  </si>
  <si>
    <t>Preservation Design - HPD (nyc.gov)</t>
  </si>
  <si>
    <t>BLDS - HPD (nyc.gov)</t>
  </si>
  <si>
    <t>Enterprise Green Communities Criteria - HPD (nyc.gov)</t>
  </si>
  <si>
    <t xml:space="preserve">HPD’s Resilient &amp; Equitable Decarbonization Initiative (REDi) </t>
  </si>
  <si>
    <t>LL97 Guidance for Affordable Housing - HPD (nyc.gov)</t>
  </si>
  <si>
    <t>HPD Electric Heating Policy (nyc.gov)</t>
  </si>
  <si>
    <t>NY Affordable Multifamily Energy Efficiency Program | Con Edison</t>
  </si>
  <si>
    <t>Underwriting Electric and High-Performance Buildings</t>
  </si>
  <si>
    <t>Last updated: November 2025</t>
  </si>
  <si>
    <t>INTAKE - Project &amp; Building-Level Information</t>
  </si>
  <si>
    <r>
      <rPr>
        <sz val="11"/>
        <color rgb="FFFFFFFF"/>
        <rFont val="Bahnschrift SemiBold"/>
        <family val="2"/>
      </rPr>
      <t>INSTRUCTIONS:</t>
    </r>
    <r>
      <rPr>
        <b/>
        <sz val="11"/>
        <color rgb="FF000000"/>
        <rFont val="Bahnschrift SemiLight"/>
        <family val="2"/>
      </rPr>
      <t xml:space="preserve"> 
</t>
    </r>
    <r>
      <rPr>
        <sz val="11"/>
        <color rgb="FF000000"/>
        <rFont val="Bahnschrift SemiLight"/>
        <family val="2"/>
      </rPr>
      <t xml:space="preserve">· Fill out blue cells only.
</t>
    </r>
    <r>
      <rPr>
        <sz val="11"/>
        <color rgb="FF000000"/>
        <rFont val="Calibri"/>
        <family val="2"/>
      </rPr>
      <t>·</t>
    </r>
    <r>
      <rPr>
        <sz val="11"/>
        <color rgb="FF000000"/>
        <rFont val="Bahnschrift SemiLight"/>
        <family val="2"/>
      </rPr>
      <t xml:space="preserve"> This tab should be filled out for Pre-Scoping submissions and then be updated for subsequent submissions. If an input is unkown, leave blank and update when known.
· The 'Zoning &amp; Site' section should be filled out for Substantial or Gut Rehab Buildings only.
· The 'Proposed Building Information' section should be filled out to the extent possible, including as many information the project team has at the time of the submission.
· For multi-building projects, include every building in the project. This template includes up to 10 buildings; if the project has more than 10 buildings, add columns to the right, copying over the previous column to retain drop-downs and formatting. 
· If you encounter any issue, contact </t>
    </r>
    <r>
      <rPr>
        <sz val="11"/>
        <color rgb="FF0070C0"/>
        <rFont val="Bahnschrift SemiLight"/>
        <family val="2"/>
      </rPr>
      <t>sustainability@hpd.nyc.gov</t>
    </r>
  </si>
  <si>
    <r>
      <rPr>
        <sz val="11"/>
        <color theme="0"/>
        <rFont val="Bahnschrift SemiBold"/>
        <family val="2"/>
      </rPr>
      <t xml:space="preserve">Why are we asking for this? </t>
    </r>
    <r>
      <rPr>
        <sz val="11"/>
        <rFont val="Bahnschrift SemiLight"/>
        <family val="2"/>
      </rPr>
      <t>To ensure projects meet HPD's requirements and to inform HPD's benchmarking and policies moving forward. We thank you for your participation.</t>
    </r>
  </si>
  <si>
    <t>eliminate if we add "new" to scopes</t>
  </si>
  <si>
    <t>SUBMITTAL DATE</t>
  </si>
  <si>
    <t>MM/DD/YYYY</t>
  </si>
  <si>
    <t>HIDE - for HPD internal use only</t>
  </si>
  <si>
    <t>SUBMITTAL TYPE</t>
  </si>
  <si>
    <r>
      <rPr>
        <sz val="12"/>
        <rFont val="Bahnschrift Light"/>
        <family val="2"/>
      </rPr>
      <t>un-check 'blanks' for data pull</t>
    </r>
    <r>
      <rPr>
        <b/>
        <sz val="11"/>
        <rFont val="Bahnschrift Light"/>
        <family val="2"/>
      </rPr>
      <t xml:space="preserve"> </t>
    </r>
    <r>
      <rPr>
        <b/>
        <sz val="15"/>
        <rFont val="Calibri"/>
        <family val="2"/>
        <scheme val="minor"/>
      </rPr>
      <t>→→→→</t>
    </r>
  </si>
  <si>
    <t>Project Information</t>
  </si>
  <si>
    <t>Additional Guidance</t>
  </si>
  <si>
    <t>Respond / select from drop-down</t>
  </si>
  <si>
    <t>HPD notes</t>
  </si>
  <si>
    <t>T</t>
  </si>
  <si>
    <t>APPLICANT INFORMATION</t>
  </si>
  <si>
    <t>Fill out for ALL Projects</t>
  </si>
  <si>
    <t>D</t>
  </si>
  <si>
    <t>Developer/ Sponsor Name</t>
  </si>
  <si>
    <t>Architect of Record</t>
  </si>
  <si>
    <t>MEP Engineer of Record</t>
  </si>
  <si>
    <t>Has Architect/Engineer received Design Acceptance with at least 1 HPD-financed Preservation project in last 3 years?</t>
  </si>
  <si>
    <t>If No, subject to BLDS Design review</t>
  </si>
  <si>
    <t>Has the MEP Engineer familiarity with design of electric systems for heating and DHW in Multifamily Buildings?</t>
  </si>
  <si>
    <t>Primary Point(s) of contact name(s)</t>
  </si>
  <si>
    <t>Primary Point(s) of contact email(s)</t>
  </si>
  <si>
    <t>Green Consultant Name</t>
  </si>
  <si>
    <t>Green Consultant Company</t>
  </si>
  <si>
    <t>IPNA Provider</t>
  </si>
  <si>
    <t>Accessibility Consultant Name, if applicable</t>
  </si>
  <si>
    <t>Accessibility Consultant Company, if applicable</t>
  </si>
  <si>
    <t>Additional Consultants, if known</t>
  </si>
  <si>
    <t>PROJECT- LEVEL INFORMATION</t>
  </si>
  <si>
    <t>HPD 5-digit Project ID</t>
  </si>
  <si>
    <t>HPD Project Name</t>
  </si>
  <si>
    <t>HPD Project Manager</t>
  </si>
  <si>
    <t>HPD Primary Program</t>
  </si>
  <si>
    <t>HRP is part of the same line as GHPP</t>
  </si>
  <si>
    <t>HPD Secondary Program, if any</t>
  </si>
  <si>
    <t>Is this a Mitchell-Lama development?</t>
  </si>
  <si>
    <t>Does project contain buildings with more than 50% seniors?</t>
  </si>
  <si>
    <t>If yes, review design guidelines' requirements for senior housing.</t>
  </si>
  <si>
    <t>Existing Multiple Dwelling Classification</t>
  </si>
  <si>
    <t>Total # Dwelling Units</t>
  </si>
  <si>
    <t>Auto-filled from 'Project-Level Unit Distribution' Tab</t>
  </si>
  <si>
    <t>Total # of Mobility Impaired Dwelling Units</t>
  </si>
  <si>
    <t>Total # of Hearing/Vision Impaired Dwelling Units</t>
  </si>
  <si>
    <t>SCOPE INFORMATION</t>
  </si>
  <si>
    <t>Has the Project requested an Emergency Waiver(s)?
Examples include boiler, roofs, elevators, facade, etc.</t>
  </si>
  <si>
    <t xml:space="preserve">Was the Project in another HPD program in last five years and is requesting financing for the same item or scope? </t>
  </si>
  <si>
    <t>Includes projects on City-owned property</t>
  </si>
  <si>
    <t>Is work in at least 75% of dwelling units being being considered?</t>
  </si>
  <si>
    <r>
      <t xml:space="preserve">See HPD Rehab Classification
</t>
    </r>
    <r>
      <rPr>
        <i/>
        <sz val="9"/>
        <rFont val="Bahnschrift SemiLight"/>
        <family val="2"/>
      </rPr>
      <t xml:space="preserve">If answered 'Yes' to all three questions, building is considered a Substantial or Gut Rehab per HPD's Rehab Classifications. </t>
    </r>
  </si>
  <si>
    <t>Is replacement/alteration of ≥ 50% of windows and/or opaque envelope being considered?</t>
  </si>
  <si>
    <t>Is heating system replacement being considered (including equipment and distribution system)?</t>
  </si>
  <si>
    <t>Per Design Guidelines, is electrification triggered for heating and/or domestic hot water for any building? Describe.</t>
  </si>
  <si>
    <t>Electrification of heating requires NYCECC compliant windows &amp; roof insulation, which typically pushes building into a Sub Rehab classification</t>
  </si>
  <si>
    <t>If not required, is the Project considering electrification of heating, hot water, or appliances?</t>
  </si>
  <si>
    <t>See note above</t>
  </si>
  <si>
    <t>Where will tenants be located during construction?</t>
  </si>
  <si>
    <t>Is the Project seeking any 'Guidelines' Design Waivers?</t>
  </si>
  <si>
    <t>Have any recommendations from IPNA already been addressed, and therefore are not being considered? Describe.</t>
  </si>
  <si>
    <t>For items already addressed, documentation will be required.</t>
  </si>
  <si>
    <t>Are any items being considered that were not included in IPNA? Describe.</t>
  </si>
  <si>
    <t>If considering electrification but not required to electrify, please note</t>
  </si>
  <si>
    <t>Is any layout change of units and/or common spaces being considered? Describe.</t>
  </si>
  <si>
    <t>Is any work in commercial spaces being considered? Will any necessary HVAC systems be included? Describe.</t>
  </si>
  <si>
    <t>If known, which incentives (and/or tax credits) will be sought for the Project? List all: AMEEP, Clean Heat, NYSERDA, NY-Sun, Solar Tax Credits, etc.</t>
  </si>
  <si>
    <t xml:space="preserve">Building Information </t>
  </si>
  <si>
    <t>Project Summary (auto-filled)</t>
  </si>
  <si>
    <t>Fill response / select from drop-down for each building. Leave blank columns not needed - do NOT delete</t>
  </si>
  <si>
    <t>HPD Project ID</t>
  </si>
  <si>
    <t>Auto-filled</t>
  </si>
  <si>
    <t>Building #</t>
  </si>
  <si>
    <t xml:space="preserve">Building Address </t>
  </si>
  <si>
    <t>BBL (Borough, Block, Lot)</t>
  </si>
  <si>
    <t>Building filing as HPD-defined Moderate, Substantial, or Gut Rehab</t>
  </si>
  <si>
    <r>
      <t xml:space="preserve">See HPD Rehab Classification
</t>
    </r>
    <r>
      <rPr>
        <i/>
        <sz val="9"/>
        <rFont val="Bahnschrift SemiLight"/>
        <family val="2"/>
      </rPr>
      <t>Projects could include multiple typoligies.</t>
    </r>
  </si>
  <si>
    <t>Existing Building Information</t>
  </si>
  <si>
    <t>Fill out for ALL Buildings</t>
  </si>
  <si>
    <t>Is the existing building a rental, coop, or mixed?</t>
  </si>
  <si>
    <t>Existing Building Typology</t>
  </si>
  <si>
    <t>Existing Structural System</t>
  </si>
  <si>
    <t>If multiple, write it additional system(s) on second line</t>
  </si>
  <si>
    <t>Existing Fuel Type (primary)</t>
  </si>
  <si>
    <t>#4 Oil and #2 Oil require Electrification or Design Waiver</t>
  </si>
  <si>
    <t>Existing Fuel Type (secondary)</t>
  </si>
  <si>
    <t>Enter #4 Oil if there is no secondary fuel type or secondary fuel use</t>
  </si>
  <si>
    <t>Existing Heating System</t>
  </si>
  <si>
    <t>Existing Domestic Hot Water (DHW) System</t>
  </si>
  <si>
    <t>Existing In-Unit Ventilation</t>
  </si>
  <si>
    <t>How is building currently metered for Gas?</t>
  </si>
  <si>
    <t>How is building currently metered for Electric?</t>
  </si>
  <si>
    <t>Is building in ConEd or PSEG territory (electric)?</t>
  </si>
  <si>
    <t>Is the building in ConEd or NGrid territory (natural gas)?</t>
  </si>
  <si>
    <t>Existing # Stories</t>
  </si>
  <si>
    <t>Existing # Elevators</t>
  </si>
  <si>
    <t>Existing Total # Dwelling Units</t>
  </si>
  <si>
    <t>Existing # Rental Units</t>
  </si>
  <si>
    <t>Existing # Owner-Occupied Units</t>
  </si>
  <si>
    <t xml:space="preserve">Existing # Renter-Occupied Coop Units </t>
  </si>
  <si>
    <t>Existing # Bedrooms</t>
  </si>
  <si>
    <t>Existing Total # Rooms (# of bedrooms + 2)</t>
  </si>
  <si>
    <t>SRO= 1.5 rooms, studio= 2 rooms, 1BR = 3 rooms, etc...</t>
  </si>
  <si>
    <t>Existing Residential GSF</t>
  </si>
  <si>
    <t>Includes all units and residential common  areas.</t>
  </si>
  <si>
    <t>Existing Commercial Space / Community Facility GSF</t>
  </si>
  <si>
    <t>Existing Building Total GSF</t>
  </si>
  <si>
    <t>Is the site defined as flood-prone per the Design Guidelines?</t>
  </si>
  <si>
    <t>Review definition on the Design Guidelines, Section 2.</t>
  </si>
  <si>
    <t>Is building subject to LL97 and what is the required Compliance Pathway?</t>
  </si>
  <si>
    <t xml:space="preserve">See HPD Local Law 97 Guidance for Affordable Housing </t>
  </si>
  <si>
    <t>Year of most recent renovation, if applicable.</t>
  </si>
  <si>
    <t>Zoning &amp; Site</t>
  </si>
  <si>
    <t>Fill out for Substantial or Gut Rehab buildings only</t>
  </si>
  <si>
    <t>Residential Zoning District - Existing</t>
  </si>
  <si>
    <t>Commercial Zoning District - Existing</t>
  </si>
  <si>
    <t>Use Group</t>
  </si>
  <si>
    <t>Zoning Lot</t>
  </si>
  <si>
    <t>Lot Depth (Decimal Feet, e.g., 100.25)</t>
  </si>
  <si>
    <t>Tax Lot</t>
  </si>
  <si>
    <t>Zoning Lot Area (Square Feet)</t>
  </si>
  <si>
    <t>Underpinning of Existing Structures</t>
  </si>
  <si>
    <t>Existing Underground Oil Storage Tanks</t>
  </si>
  <si>
    <t>Wide Streets</t>
  </si>
  <si>
    <t>Narrow Streets</t>
  </si>
  <si>
    <t>Existing Number of Residential Parking Spaces</t>
  </si>
  <si>
    <t>Proposed Number of Residential Parking Spaces</t>
  </si>
  <si>
    <t>Parking Type</t>
  </si>
  <si>
    <t>Number of Commercial / CF Parking Spaces</t>
  </si>
  <si>
    <t>Special District</t>
  </si>
  <si>
    <t>Landmark</t>
  </si>
  <si>
    <t>If yes, comply with LPC requirements</t>
  </si>
  <si>
    <t>Transit Zone</t>
  </si>
  <si>
    <t>Within 200' of Transit Infrastructure</t>
  </si>
  <si>
    <t>Land Disposition Agreement (LDA)</t>
  </si>
  <si>
    <t>Easement Agreement</t>
  </si>
  <si>
    <t>Restrictive Declaration</t>
  </si>
  <si>
    <t>Waterfront</t>
  </si>
  <si>
    <t>Wetlands</t>
  </si>
  <si>
    <t>Coastal Zone</t>
  </si>
  <si>
    <t>Proposed Building Information</t>
  </si>
  <si>
    <t>Fill out for ALL Buildings to the extent possible</t>
  </si>
  <si>
    <t>Proposed New BBL, if applicable</t>
  </si>
  <si>
    <t>Proposed Residential Zoning District - Proposed</t>
  </si>
  <si>
    <t>Proposed Commercial Zoning District - Proposed</t>
  </si>
  <si>
    <t>Will the proposed building be a rental, coop or mixed?</t>
  </si>
  <si>
    <t>Proposed Structural System</t>
  </si>
  <si>
    <t>Proposed # Stories</t>
  </si>
  <si>
    <t>Proposed # Elevators</t>
  </si>
  <si>
    <t>If red, added/removed elevators</t>
  </si>
  <si>
    <t>Proposed Total # Dwelling Units</t>
  </si>
  <si>
    <t>Proposed # Rental Units</t>
  </si>
  <si>
    <t>Proposed # Owner- Occupied Units</t>
  </si>
  <si>
    <t xml:space="preserve">Proposed # Renter-Occupied Coop Units </t>
  </si>
  <si>
    <t>Proposed # Bedrooms</t>
  </si>
  <si>
    <t>Proposed Total # Rooms (# of bedrooms + 2)</t>
  </si>
  <si>
    <t>Proposed Residential GSF</t>
  </si>
  <si>
    <t>Includes all units and residential common areas</t>
  </si>
  <si>
    <t>Proposed Commercial Space GSF</t>
  </si>
  <si>
    <t>Proposed Scope for Commercial Space (describe)</t>
  </si>
  <si>
    <t>Proposed Community Facility Space GSF</t>
  </si>
  <si>
    <t>Proposed  Scope for Community Facility Space (describe)</t>
  </si>
  <si>
    <t>Proposed Enclosed Parking GSF</t>
  </si>
  <si>
    <t>Proposed Sub-Level/Cellar GSF</t>
  </si>
  <si>
    <t>Includes open cellar, compactor room, mechanical and meter rooms, storage, and other cellar spaces not designated as another category.</t>
  </si>
  <si>
    <t>Proposed Other GSF (NOT including external parking)</t>
  </si>
  <si>
    <t>Proposed If other GSF, add description</t>
  </si>
  <si>
    <t>Proposed Building Total GSF (auto-calculated)</t>
  </si>
  <si>
    <t>If red, extension/reduction of SFs</t>
  </si>
  <si>
    <t>DROPDOWNS - HIDE</t>
  </si>
  <si>
    <t>Milestone 1: Prescoping Consultation</t>
  </si>
  <si>
    <t>Milestone 2: Design Consultation</t>
  </si>
  <si>
    <t xml:space="preserve">Milestone 3 : Design Review </t>
  </si>
  <si>
    <t>Milestone 4: EGC PreBuild Authorization or LEED Waiver</t>
  </si>
  <si>
    <t>Milestone 5: Plan &amp; Cost Review</t>
  </si>
  <si>
    <t>Yes</t>
  </si>
  <si>
    <t>No</t>
  </si>
  <si>
    <t xml:space="preserve"> ANCP</t>
  </si>
  <si>
    <t>Delegated Loan Program</t>
  </si>
  <si>
    <t>DHS Clusters</t>
  </si>
  <si>
    <t>Green Housing Preservation Program (GHPP) / Multifamily Housing Rehabilitation Program (HRP)</t>
  </si>
  <si>
    <t>Homeless Housing Strategic Initiatives (HHSI)</t>
  </si>
  <si>
    <t>Housing Preservation Opportunities (HPO)</t>
  </si>
  <si>
    <t>HUD Multi-Family Program</t>
  </si>
  <si>
    <t>LIHTC Year 15</t>
  </si>
  <si>
    <t>Multifamily Preservation Loan Program (MPLP)</t>
  </si>
  <si>
    <t>Neighborhood Pillars</t>
  </si>
  <si>
    <t>Participation Loan Program (PLP)</t>
  </si>
  <si>
    <t>Senior Affordable Rental Apartments (SARA)</t>
  </si>
  <si>
    <t>Small Homes Rehab - NYCHA</t>
  </si>
  <si>
    <t>Supportive Housing Loan Program (SHLP)</t>
  </si>
  <si>
    <t>Third Party Transfer (TPT)</t>
  </si>
  <si>
    <t>Third Party Transfer (TPT) - Tenant Petition</t>
  </si>
  <si>
    <t>Voluntary Inclusionary Housing (VIH)</t>
  </si>
  <si>
    <t>N/A</t>
  </si>
  <si>
    <t>Yes, Mitchell-Lama development</t>
  </si>
  <si>
    <t>Yes, all buildings</t>
  </si>
  <si>
    <t>Yes, some buildings</t>
  </si>
  <si>
    <t>No, none of the buildings</t>
  </si>
  <si>
    <t>Old Law Tenement</t>
  </si>
  <si>
    <t>New Law Tenement</t>
  </si>
  <si>
    <t>Requested</t>
  </si>
  <si>
    <t>Approved</t>
  </si>
  <si>
    <t>Is work in at least 75% of dwelling units being proposed?</t>
  </si>
  <si>
    <t>Is replacement/alteration of ≥ 50% of windows and/or opaque envelope being proposed?</t>
  </si>
  <si>
    <t>Is heating system replacement being proposed (including equipment and distribution system)?</t>
  </si>
  <si>
    <t>N/A, Electrification required. See above.</t>
  </si>
  <si>
    <t>Not considering electrification.</t>
  </si>
  <si>
    <t>Electrification: Heat, DHW &amp; Appliances</t>
  </si>
  <si>
    <t>Electrification: Heat &amp; DHW</t>
  </si>
  <si>
    <t>Electrification: Heat</t>
  </si>
  <si>
    <t>Electrification: DHW</t>
  </si>
  <si>
    <t>Electrification: Appliances</t>
  </si>
  <si>
    <t>Tenants in place</t>
  </si>
  <si>
    <t xml:space="preserve"> Checkerboard</t>
  </si>
  <si>
    <t>Tenant relocation</t>
  </si>
  <si>
    <t>Don't know yet</t>
  </si>
  <si>
    <t>Yes, seeking waivers</t>
  </si>
  <si>
    <t>Yes, waivers approved by HPD</t>
  </si>
  <si>
    <t>Have any recommendations from IPNA already been addressed, and therefore are not being proposed? Describe.</t>
  </si>
  <si>
    <t>Are any items being proposed that were not included in IPNA? Describe.</t>
  </si>
  <si>
    <t>Is any layout change of units and/or common spaces being proposed? Describe.</t>
  </si>
  <si>
    <t>Is any work in commercial spaces being proposed? Will any necessary HVAC systems be included? Describe.</t>
  </si>
  <si>
    <t>Which incentives (and/or tax credits) will be sought for the Project? List all: AMEEP, Clean Heat, NYSERDA, NY-Sun, Solar Tax Credits, etc.</t>
  </si>
  <si>
    <t>HPD Moderate Rehab</t>
  </si>
  <si>
    <t>HPD Substantial Rehab</t>
  </si>
  <si>
    <t>HPD Gut Rehab</t>
  </si>
  <si>
    <t>Rental</t>
  </si>
  <si>
    <t>Coop</t>
  </si>
  <si>
    <t>Mixed</t>
  </si>
  <si>
    <t>Prewar up to 7 stories (pre 1940)</t>
  </si>
  <si>
    <t>Prewar 7+ stories (pre 1940)</t>
  </si>
  <si>
    <t>Post-War up to 7 stories (post-1940)</t>
  </si>
  <si>
    <t>Post-War 7+ stories (post-1940)</t>
  </si>
  <si>
    <t>Post 1980s</t>
  </si>
  <si>
    <t>Mix of typologies / other</t>
  </si>
  <si>
    <t>Masonry+Joist</t>
  </si>
  <si>
    <t>Block+Plank</t>
  </si>
  <si>
    <t>Block+Joist</t>
  </si>
  <si>
    <t>Steel Frame</t>
  </si>
  <si>
    <t>Steel+Plank</t>
  </si>
  <si>
    <t>Wood Frame</t>
  </si>
  <si>
    <t>Mass Timber</t>
  </si>
  <si>
    <t>Other, describe below</t>
  </si>
  <si>
    <t>Multiple, describe below</t>
  </si>
  <si>
    <t>#4 Oil</t>
  </si>
  <si>
    <t>#2 Oil</t>
  </si>
  <si>
    <t>Dual Fuel</t>
  </si>
  <si>
    <t>Natural Gas</t>
  </si>
  <si>
    <t>Electric</t>
  </si>
  <si>
    <t>District Steam</t>
  </si>
  <si>
    <t>Campus Steam</t>
  </si>
  <si>
    <t>1 pipe Steam</t>
  </si>
  <si>
    <t xml:space="preserve">2 pipe Steam </t>
  </si>
  <si>
    <t>Hydronic baseboard</t>
  </si>
  <si>
    <t>Hydronic PTAC</t>
  </si>
  <si>
    <t>Gas PTAC</t>
  </si>
  <si>
    <t>Electric PTAC</t>
  </si>
  <si>
    <t>Electric Resistance</t>
  </si>
  <si>
    <t>Forced Air/ Furnace</t>
  </si>
  <si>
    <t>Heat-Pumps</t>
  </si>
  <si>
    <t>Direct Fired Storage Tank</t>
  </si>
  <si>
    <t>Separate Hot Water Boiler</t>
  </si>
  <si>
    <t>Indirect Heat Exchanger</t>
  </si>
  <si>
    <t>Tankless Coil</t>
  </si>
  <si>
    <t>Natural</t>
  </si>
  <si>
    <t>Exhaust Only</t>
  </si>
  <si>
    <t>ERV</t>
  </si>
  <si>
    <t>Other</t>
  </si>
  <si>
    <t>Master Meter</t>
  </si>
  <si>
    <t>Sub-metered</t>
  </si>
  <si>
    <t>Direct Meter</t>
  </si>
  <si>
    <t>ConEd</t>
  </si>
  <si>
    <t>PSEG</t>
  </si>
  <si>
    <t>NGrid</t>
  </si>
  <si>
    <t>Not flood-prone site</t>
  </si>
  <si>
    <t>Coastal Flooding</t>
  </si>
  <si>
    <t>Stormwater Flooding</t>
  </si>
  <si>
    <t>Coastal &amp; Stormwater Flooding</t>
  </si>
  <si>
    <t>Not subject to LL97, building &lt; 25,000 sf</t>
  </si>
  <si>
    <t>Article 321: Prescriptive Pathway</t>
  </si>
  <si>
    <t>Article 320: 2035 Pathway</t>
  </si>
  <si>
    <t>R1</t>
  </si>
  <si>
    <t>R2</t>
  </si>
  <si>
    <t>R3A</t>
  </si>
  <si>
    <t>R3X</t>
  </si>
  <si>
    <t>R4A</t>
  </si>
  <si>
    <t>R5A</t>
  </si>
  <si>
    <t>R3-1</t>
  </si>
  <si>
    <t>R4-1</t>
  </si>
  <si>
    <t>R4B</t>
  </si>
  <si>
    <t>R3-2</t>
  </si>
  <si>
    <t>R4</t>
  </si>
  <si>
    <t>R5</t>
  </si>
  <si>
    <t>R5B</t>
  </si>
  <si>
    <t>R6-R-10</t>
  </si>
  <si>
    <t>C1</t>
  </si>
  <si>
    <t>C2</t>
  </si>
  <si>
    <t>C3</t>
  </si>
  <si>
    <t>C4</t>
  </si>
  <si>
    <t>C5</t>
  </si>
  <si>
    <t>C6</t>
  </si>
  <si>
    <t>C7</t>
  </si>
  <si>
    <t>C8</t>
  </si>
  <si>
    <t>Residential Use Group 1</t>
  </si>
  <si>
    <t>Residential Use Group 2</t>
  </si>
  <si>
    <t>Use Groups 2, 3</t>
  </si>
  <si>
    <t>Use Groups 2, 3, 4</t>
  </si>
  <si>
    <t xml:space="preserve">Use Groups 2, 4 </t>
  </si>
  <si>
    <t>Use Groups 2, 6</t>
  </si>
  <si>
    <t>Use Groups 3, 6</t>
  </si>
  <si>
    <t>Community Facility Use Group 3</t>
  </si>
  <si>
    <t>Community Facility Use Group 4</t>
  </si>
  <si>
    <t>Retail &amp; Commercial Use Group 5</t>
  </si>
  <si>
    <t>Retail &amp; Commercial Use Group 6</t>
  </si>
  <si>
    <t>Retail &amp; Commercial Use Group 7</t>
  </si>
  <si>
    <t>Retail &amp; Commercial Use Group 8</t>
  </si>
  <si>
    <t>Retail &amp; Commercial Use Group 9</t>
  </si>
  <si>
    <t>Retail &amp; Commercial Use Group 10</t>
  </si>
  <si>
    <t>Retail &amp; Commercial Use Group 11</t>
  </si>
  <si>
    <t>Retail &amp; Commercial Use Group 12</t>
  </si>
  <si>
    <t>Retail &amp; Commercial Use Group 13</t>
  </si>
  <si>
    <t>Retail &amp; Commercial Use Group 14</t>
  </si>
  <si>
    <t>Retail &amp; Commercial Use Group 15</t>
  </si>
  <si>
    <t>Gen. Service 16</t>
  </si>
  <si>
    <t>Manufacturing Use Group 16</t>
  </si>
  <si>
    <t>Manufacturing Use Group 17</t>
  </si>
  <si>
    <t>Manufacturing Use Group 18</t>
  </si>
  <si>
    <t>Existing</t>
  </si>
  <si>
    <t>Merger</t>
  </si>
  <si>
    <t>Reapportionment</t>
  </si>
  <si>
    <t>New</t>
  </si>
  <si>
    <t>Subdivision</t>
  </si>
  <si>
    <t>Cellar/Basement</t>
  </si>
  <si>
    <t>Surface</t>
  </si>
  <si>
    <t>Structured</t>
  </si>
  <si>
    <t>Landmarks Preservation Commission (LPC)</t>
  </si>
  <si>
    <t>State Historic Preservation Office (SHPO)</t>
  </si>
  <si>
    <t>Both LPC and SHPO</t>
  </si>
  <si>
    <t>N/A, Not Landmark</t>
  </si>
  <si>
    <t>Project-Level Unit Distribution</t>
  </si>
  <si>
    <r>
      <rPr>
        <sz val="11"/>
        <color theme="0"/>
        <rFont val="Bahnschrift SemiBold"/>
        <family val="2"/>
      </rPr>
      <t>INSTRUCTIONS:</t>
    </r>
    <r>
      <rPr>
        <sz val="11"/>
        <rFont val="Bahnschrift SemiBold"/>
        <family val="2"/>
      </rPr>
      <t xml:space="preserve"> </t>
    </r>
    <r>
      <rPr>
        <sz val="11"/>
        <rFont val="Bahnschrift SemiLight"/>
        <family val="2"/>
      </rPr>
      <t>Fill in unit size cells below (blue cells only); the "Total" and "Percentages" cells in gray will auto-fill automatically.</t>
    </r>
  </si>
  <si>
    <t>ALL PROJECT UNITS (EXISTING)</t>
  </si>
  <si>
    <r>
      <t>SRO</t>
    </r>
    <r>
      <rPr>
        <b/>
        <vertAlign val="superscript"/>
        <sz val="10"/>
        <rFont val="Bahnschrift SemiLight"/>
        <family val="2"/>
      </rPr>
      <t>3</t>
    </r>
  </si>
  <si>
    <t>0-BR</t>
  </si>
  <si>
    <t>1-BR</t>
  </si>
  <si>
    <t>2-BR</t>
  </si>
  <si>
    <t>3-BR</t>
  </si>
  <si>
    <t xml:space="preserve">4-BR + </t>
  </si>
  <si>
    <t>TOTAL</t>
  </si>
  <si>
    <r>
      <t>Affordable</t>
    </r>
    <r>
      <rPr>
        <vertAlign val="superscript"/>
        <sz val="10"/>
        <color theme="1"/>
        <rFont val="Bahnschrift SemiLight"/>
        <family val="2"/>
      </rPr>
      <t>1</t>
    </r>
  </si>
  <si>
    <t>Supportive Housing</t>
  </si>
  <si>
    <t>A.I.R.S.</t>
  </si>
  <si>
    <r>
      <t>Inclusionary</t>
    </r>
    <r>
      <rPr>
        <vertAlign val="superscript"/>
        <sz val="10"/>
        <color theme="1"/>
        <rFont val="Bahnschrift SemiLight"/>
        <family val="2"/>
      </rPr>
      <t>2</t>
    </r>
  </si>
  <si>
    <t>Market Rate</t>
  </si>
  <si>
    <t>Super's Unit</t>
  </si>
  <si>
    <t>TOTAL UNITS</t>
  </si>
  <si>
    <t>PERCENTAGES</t>
  </si>
  <si>
    <t>ALL PROJECT UNITS (PROPOSED)</t>
  </si>
  <si>
    <r>
      <t>1</t>
    </r>
    <r>
      <rPr>
        <sz val="9"/>
        <color rgb="FF000000"/>
        <rFont val="Bahnschrift SemiLight"/>
        <family val="2"/>
      </rPr>
      <t xml:space="preserve"> Does not include any unit designated as inclusionary or A.I.R.S.</t>
    </r>
  </si>
  <si>
    <r>
      <t>2</t>
    </r>
    <r>
      <rPr>
        <sz val="9"/>
        <color rgb="FF000000"/>
        <rFont val="Bahnschrift SemiLight"/>
        <family val="2"/>
      </rPr>
      <t xml:space="preserve"> Refers to both Voluntary (VIH) and Mandatory (MIH) Inclusionary Housing units.</t>
    </r>
  </si>
  <si>
    <r>
      <t>3</t>
    </r>
    <r>
      <rPr>
        <sz val="9"/>
        <color rgb="FF000000"/>
        <rFont val="Bahnschrift SemiLight"/>
        <family val="2"/>
      </rPr>
      <t xml:space="preserve"> Single Room Occupancy (SRO) with shared kitchens/bathrooms.</t>
    </r>
  </si>
  <si>
    <t>SECTION 504 UNITS ONLY (PROPOSED, UPDATE IF APPLICABLE)</t>
  </si>
  <si>
    <t>SRO</t>
  </si>
  <si>
    <t>Affordable M.I.</t>
  </si>
  <si>
    <t>Affordable H/V</t>
  </si>
  <si>
    <t>Market Rate M.I.</t>
  </si>
  <si>
    <t>Market Rate H/V</t>
  </si>
  <si>
    <t>TOTAL 504 UNITS</t>
  </si>
  <si>
    <t>M.I. = Mobility Impaired</t>
  </si>
  <si>
    <t>H/V = Hearing/Vision Impaired</t>
  </si>
  <si>
    <t>Total Mobility Impaired Units</t>
  </si>
  <si>
    <t>Total Hearing/Vision Impaired Units</t>
  </si>
  <si>
    <t>Design Guidelines Substantial and Gut Rehab Checklist</t>
  </si>
  <si>
    <r>
      <rPr>
        <sz val="11"/>
        <color rgb="FFFFFFFF"/>
        <rFont val="Bahnschrift SemiBold"/>
        <family val="2"/>
      </rPr>
      <t xml:space="preserve">INSTRUCTIONS: 
</t>
    </r>
    <r>
      <rPr>
        <sz val="11"/>
        <rFont val="Bahnschrift SemiLight"/>
        <family val="2"/>
      </rPr>
      <t>Use this tab for all Substantial and Gut Rehab buildings in your project. If your project includes Moderate Rehabs, use the 'DGs Mod Checklist' tab for those buildings.
Enter responses for each building. Copy-paste columns, as needed, if your project has more than 10 buildings, but do NOT delete any columns - leave blank columns not needed.</t>
    </r>
    <r>
      <rPr>
        <b/>
        <sz val="11"/>
        <color rgb="FFFFFFFF"/>
        <rFont val="Bahnschrift SemiLight"/>
        <family val="2"/>
      </rPr>
      <t xml:space="preserve">
</t>
    </r>
    <r>
      <rPr>
        <sz val="11"/>
        <color rgb="FF000000"/>
        <rFont val="Bahnschrift SemiLight"/>
        <family val="2"/>
      </rPr>
      <t>For Design Consultation (Milestone #2), fill out all the blue cells.</t>
    </r>
  </si>
  <si>
    <r>
      <rPr>
        <sz val="11"/>
        <color rgb="FF000000"/>
        <rFont val="Bahnschrift SemiBold"/>
        <family val="2"/>
      </rPr>
      <t>Symbol Legend</t>
    </r>
    <r>
      <rPr>
        <b/>
        <sz val="11"/>
        <color rgb="FF000000"/>
        <rFont val="Bahnschrift SemiLight"/>
        <family val="2"/>
      </rPr>
      <t xml:space="preserve">
</t>
    </r>
    <r>
      <rPr>
        <sz val="4"/>
        <color rgb="FF000000"/>
        <rFont val="Bahnschrift SemiLight"/>
        <family val="2"/>
      </rPr>
      <t xml:space="preserve">
</t>
    </r>
    <r>
      <rPr>
        <sz val="10"/>
        <color rgb="FF70AD47"/>
        <rFont val="Wingdings"/>
        <charset val="2"/>
      </rPr>
      <t>n</t>
    </r>
    <r>
      <rPr>
        <sz val="10"/>
        <color rgb="FF000000"/>
        <rFont val="Bahnschrift SemiLight"/>
        <family val="2"/>
      </rPr>
      <t xml:space="preserve">  </t>
    </r>
    <r>
      <rPr>
        <sz val="10"/>
        <color rgb="FF70AD47"/>
        <rFont val="Bahnschrift SemiLight"/>
        <family val="2"/>
      </rPr>
      <t xml:space="preserve">Requirement overlaps with 2020 EGC NYC Overlay v2 criteria
</t>
    </r>
    <r>
      <rPr>
        <b/>
        <sz val="10"/>
        <color rgb="FF3A8F98"/>
        <rFont val="Bahnschrift SemiLight"/>
        <family val="2"/>
      </rPr>
      <t>R</t>
    </r>
    <r>
      <rPr>
        <sz val="10"/>
        <color rgb="FF3A8F98"/>
        <rFont val="Bahnschrift SemiLight"/>
        <family val="2"/>
      </rPr>
      <t xml:space="preserve">  Reach Criteria
</t>
    </r>
    <r>
      <rPr>
        <sz val="10"/>
        <color rgb="FFC00000"/>
        <rFont val="Wingdings"/>
        <charset val="2"/>
      </rPr>
      <t>u</t>
    </r>
    <r>
      <rPr>
        <sz val="10"/>
        <color rgb="FFC00000"/>
        <rFont val="Bahnschrift SemiLight"/>
        <family val="2"/>
      </rPr>
      <t xml:space="preserve">  Potential trigger for BLDS review / item to discuss with HPD
</t>
    </r>
    <r>
      <rPr>
        <sz val="10"/>
        <color rgb="FFF37447"/>
        <rFont val="Wingdings"/>
        <charset val="2"/>
      </rPr>
      <t>l</t>
    </r>
    <r>
      <rPr>
        <sz val="10"/>
        <color rgb="FFF37447"/>
        <rFont val="Bahnschrift SemiLight"/>
        <family val="2"/>
      </rPr>
      <t xml:space="preserve">  Design Waiver available</t>
    </r>
  </si>
  <si>
    <t>#</t>
  </si>
  <si>
    <t>Section / Criteria</t>
  </si>
  <si>
    <t xml:space="preserve"> - </t>
  </si>
  <si>
    <t>Building Address</t>
  </si>
  <si>
    <t>Auto-filled from 'INTAKE - Project-Building(s)' tab</t>
  </si>
  <si>
    <t>CORE SUSTAINABILITY STANDARDS</t>
  </si>
  <si>
    <r>
      <rPr>
        <sz val="10"/>
        <color rgb="FF00B050"/>
        <rFont val="Wingdings"/>
        <charset val="2"/>
      </rPr>
      <t>n</t>
    </r>
    <r>
      <rPr>
        <sz val="10"/>
        <rFont val="Bahnschrift SemiLight"/>
        <family val="2"/>
      </rPr>
      <t xml:space="preserve"> 1.1</t>
    </r>
  </si>
  <si>
    <t>Building will certify with current NYC Overlay of 2020 Enterprise Green 
Communities (EGC) or LEED v4 Gold or Platinum</t>
  </si>
  <si>
    <t>2020EGC NYC Overlay v2</t>
  </si>
  <si>
    <r>
      <rPr>
        <b/>
        <sz val="10"/>
        <color rgb="FF3A8F98"/>
        <rFont val="Bahnschrift SemiLight"/>
        <family val="2"/>
      </rPr>
      <t>R</t>
    </r>
    <r>
      <rPr>
        <sz val="10"/>
        <color rgb="FF3A8F98"/>
        <rFont val="Bahnschrift SemiLight"/>
        <family val="2"/>
      </rPr>
      <t xml:space="preserve"> 1.1</t>
    </r>
  </si>
  <si>
    <t>Building will be designed and constructed to 2020 Enterprise Green Communities Plus, PHI or PHIUS standards, or LEED v4.1 BD&amp;C Zero.</t>
  </si>
  <si>
    <t>n</t>
  </si>
  <si>
    <t>If EGC, project filing as a EGC-defined Substantial or Moderate Rehab</t>
  </si>
  <si>
    <t>See EGC Rehab Classification</t>
  </si>
  <si>
    <t>If EGC, with Tenants-in-place, will project follow the new '5.1b Prescriptive Pathway for Tenant in Place Rehab'?</t>
  </si>
  <si>
    <t>Review Prescriptive Measures Pathway for Tenant in Place Rehabs</t>
  </si>
  <si>
    <t>If EGC, is project seeking any criteria waivers through Enterprise?</t>
  </si>
  <si>
    <t>What is building's required LL97 Compliance Pathway?</t>
  </si>
  <si>
    <t>See HPD Local Law 97 Guidance for Affordable Housing. Note that Sub/ Gut Rehabs must either meet 2030 GHG limits or if subject to the 2035 Pathwasy, meet 2035 GHG limits</t>
  </si>
  <si>
    <t>What is the proposed LL97 Compliance Strategy?</t>
  </si>
  <si>
    <r>
      <rPr>
        <sz val="10"/>
        <color rgb="FF00B050"/>
        <rFont val="Wingdings"/>
        <charset val="2"/>
      </rPr>
      <t>n</t>
    </r>
    <r>
      <rPr>
        <sz val="10"/>
        <rFont val="Bahnschrift SemiLight"/>
        <family val="2"/>
      </rPr>
      <t xml:space="preserve"> 1.3</t>
    </r>
  </si>
  <si>
    <t>What is the overall projected energy savings for this building?</t>
  </si>
  <si>
    <t>2020EGC NYC Overalay v2, criterion 5.1b. Refer to EGC Energy Performance Report</t>
  </si>
  <si>
    <r>
      <rPr>
        <b/>
        <sz val="10"/>
        <color rgb="FF3A8F98"/>
        <rFont val="Bahnschrift SemiLight"/>
        <family val="2"/>
      </rPr>
      <t>R</t>
    </r>
    <r>
      <rPr>
        <sz val="10"/>
        <color rgb="FF3A8F98"/>
        <rFont val="Bahnschrift SemiLight"/>
        <family val="2"/>
      </rPr>
      <t xml:space="preserve"> 1.3</t>
    </r>
  </si>
  <si>
    <t>Building will be designed to have or approach a site EUI of 42 kBtu/sf.</t>
  </si>
  <si>
    <r>
      <rPr>
        <sz val="10"/>
        <color rgb="FFC00000"/>
        <rFont val="Wingdings"/>
        <charset val="2"/>
      </rPr>
      <t>u</t>
    </r>
    <r>
      <rPr>
        <sz val="10"/>
        <color theme="5"/>
        <rFont val="Wingdings"/>
        <charset val="2"/>
      </rPr>
      <t>l</t>
    </r>
    <r>
      <rPr>
        <sz val="10"/>
        <color rgb="FFC00000"/>
        <rFont val="Bahnschrift SemiLight"/>
        <family val="2"/>
      </rPr>
      <t xml:space="preserve"> 1.4</t>
    </r>
  </si>
  <si>
    <t>Is electrification required for heating, hot water or appliances?</t>
  </si>
  <si>
    <t>Design Waiver Available.
Refer to Design Waiver tab.</t>
  </si>
  <si>
    <t xml:space="preserve">If yes, is a design waiver being sought for electrification? </t>
  </si>
  <si>
    <t>RESILIENCY</t>
  </si>
  <si>
    <r>
      <rPr>
        <sz val="10"/>
        <color rgb="FF00B050"/>
        <rFont val="Wingdings"/>
        <charset val="2"/>
      </rPr>
      <t>n</t>
    </r>
    <r>
      <rPr>
        <sz val="10"/>
        <rFont val="Bahnschrift SemiLight"/>
        <family val="2"/>
      </rPr>
      <t xml:space="preserve"> 2.1.a</t>
    </r>
  </si>
  <si>
    <t>Has the Resiliency Screening Tab from the IPNA or the CRDG Risk Exposure Tool (projects without IPNAs) been submitted?</t>
  </si>
  <si>
    <t>2020EGC NYC Overlay v2, criterion 1.1</t>
  </si>
  <si>
    <t>Flooding &amp; Stormwater</t>
  </si>
  <si>
    <t>2.2.a</t>
  </si>
  <si>
    <t>Comply with DEP's Unified Stormwater Rules, which require Stormwater Construction Permits for projects that disturb 20,000 sf or more of soil or create 5,000 sf or more new impervious surface.</t>
  </si>
  <si>
    <r>
      <t>u</t>
    </r>
    <r>
      <rPr>
        <sz val="10"/>
        <color rgb="FF00B050"/>
        <rFont val="Wingdings"/>
        <charset val="2"/>
      </rPr>
      <t>n</t>
    </r>
  </si>
  <si>
    <t>Is the site defined as flood-prone per the Design Guidelines? 
If yes, respond to 2.2.b - 2.2.l</t>
  </si>
  <si>
    <r>
      <t xml:space="preserve">Review Design Guidelines, Section 2.
</t>
    </r>
    <r>
      <rPr>
        <i/>
        <sz val="9"/>
        <color rgb="FF00B050"/>
        <rFont val="Bahnschrift SemiLight"/>
        <family val="2"/>
      </rPr>
      <t>2020EGC NYC Overlay v2, criterion 5.9</t>
    </r>
  </si>
  <si>
    <t>2.2.b</t>
  </si>
  <si>
    <t>Project has obtained an elevation certificate and/or will work with a qualified engineer to identify highest adjacent grade for stormwater flood-prone sites.</t>
  </si>
  <si>
    <r>
      <rPr>
        <sz val="10"/>
        <color rgb="FF00B050"/>
        <rFont val="Wingdings"/>
        <charset val="2"/>
      </rPr>
      <t>n</t>
    </r>
    <r>
      <rPr>
        <sz val="10"/>
        <color rgb="FFF37447"/>
        <rFont val="Wingdings"/>
        <charset val="2"/>
      </rPr>
      <t>l</t>
    </r>
    <r>
      <rPr>
        <sz val="10"/>
        <color theme="5"/>
        <rFont val="Bahnschrift SemiLight"/>
        <family val="2"/>
      </rPr>
      <t xml:space="preserve"> </t>
    </r>
    <r>
      <rPr>
        <sz val="10"/>
        <rFont val="Bahnschrift SemiLight"/>
        <family val="2"/>
      </rPr>
      <t>2.2.c</t>
    </r>
  </si>
  <si>
    <t>For current or future coastal flood-prone sites, elevate all new critical equipment above the 2050s sea-level-rise-adjusted Design Flood Elevation (SLR-adjusted DFE).
For stormwater flood-prone sites, elevate all new critical equipment out of any subgrade space to grade or higher.</t>
  </si>
  <si>
    <r>
      <rPr>
        <i/>
        <sz val="9"/>
        <rFont val="Bahnschrift SemiLight"/>
        <family val="2"/>
      </rPr>
      <t>As stormwater depths can vary, projects are encouraged to design for flash flood depths where can be determined by a qualified engineer.</t>
    </r>
    <r>
      <rPr>
        <i/>
        <sz val="9"/>
        <color rgb="FF00B050"/>
        <rFont val="Bahnschrift SemiLight"/>
        <family val="2"/>
      </rPr>
      <t xml:space="preserve">
2020EGC NYC Overlay v2, criterion 5.9
</t>
    </r>
    <r>
      <rPr>
        <i/>
        <sz val="9"/>
        <color rgb="FFF37447"/>
        <rFont val="Bahnschrift SemiLight"/>
        <family val="2"/>
      </rPr>
      <t>Design Waiver Available.
Refer to Design Waiver tab.</t>
    </r>
  </si>
  <si>
    <t>Is a waiver being sought for compliance with criterion 2.2.c?</t>
  </si>
  <si>
    <r>
      <rPr>
        <sz val="10"/>
        <color rgb="FF00B050"/>
        <rFont val="Wingdings"/>
        <charset val="2"/>
      </rPr>
      <t>n</t>
    </r>
    <r>
      <rPr>
        <sz val="10"/>
        <color rgb="FFF37447"/>
        <rFont val="Wingdings"/>
        <charset val="2"/>
      </rPr>
      <t>l</t>
    </r>
    <r>
      <rPr>
        <sz val="10"/>
        <color theme="5"/>
        <rFont val="Bahnschrift SemiLight"/>
        <family val="2"/>
      </rPr>
      <t xml:space="preserve"> </t>
    </r>
    <r>
      <rPr>
        <sz val="10"/>
        <rFont val="Bahnschrift SemiLight"/>
        <family val="2"/>
      </rPr>
      <t>2.2.d</t>
    </r>
  </si>
  <si>
    <t>For any new critical equipment that cannot be fully elevated, encapsulate and/or dry flood-proof equipment to the maximum extent feasible.</t>
  </si>
  <si>
    <r>
      <rPr>
        <i/>
        <sz val="9"/>
        <color rgb="FF00B050"/>
        <rFont val="Bahnschrift SemiLight"/>
        <family val="2"/>
      </rPr>
      <t xml:space="preserve">2020EGC NYC Overlay v2, criterion 5.9
</t>
    </r>
    <r>
      <rPr>
        <i/>
        <sz val="9"/>
        <color rgb="FFF37447"/>
        <rFont val="Bahnschrift SemiLight"/>
        <family val="2"/>
      </rPr>
      <t>Design Waiver Available.
Refer to Design Waiver tab.</t>
    </r>
  </si>
  <si>
    <t>Is a waiver being sought for compliance with criterion 2.2.d?</t>
  </si>
  <si>
    <r>
      <rPr>
        <sz val="10"/>
        <color rgb="FF00B050"/>
        <rFont val="Wingdings"/>
        <charset val="2"/>
      </rPr>
      <t>n</t>
    </r>
    <r>
      <rPr>
        <sz val="10"/>
        <rFont val="Bahnschrift SemiLight"/>
        <family val="2"/>
      </rPr>
      <t xml:space="preserve"> 2.2.e</t>
    </r>
  </si>
  <si>
    <t>New residential units will be constructed in accordance to the 2050s SLR-adjusted DFE, or above grade for stormwater flood-prone sites.</t>
  </si>
  <si>
    <t>2020EGC NYC Overlay v2, criterion 5.9</t>
  </si>
  <si>
    <r>
      <rPr>
        <sz val="10"/>
        <color rgb="FF00B050"/>
        <rFont val="Wingdings"/>
        <charset val="2"/>
      </rPr>
      <t>n</t>
    </r>
    <r>
      <rPr>
        <sz val="10"/>
        <rFont val="Bahnschrift SemiLight"/>
        <family val="2"/>
      </rPr>
      <t xml:space="preserve"> 2.2.f</t>
    </r>
  </si>
  <si>
    <t>Install backwater valves with containment tanks and/or ejector pumps in the lowest level of the building when scope includes installation of new sanitary, stormwater or other plumbing systems.</t>
  </si>
  <si>
    <r>
      <rPr>
        <sz val="10"/>
        <color rgb="FF00B050"/>
        <rFont val="Wingdings"/>
        <charset val="2"/>
      </rPr>
      <t>n</t>
    </r>
    <r>
      <rPr>
        <sz val="10"/>
        <rFont val="Bahnschrift SemiLight"/>
        <family val="2"/>
      </rPr>
      <t xml:space="preserve"> 2.2.g</t>
    </r>
  </si>
  <si>
    <t>New finishes in flood-prone spaces will use flood-resistant construction and materials that can withstand flooding.</t>
  </si>
  <si>
    <r>
      <rPr>
        <sz val="10"/>
        <color rgb="FF00B050"/>
        <rFont val="Wingdings"/>
        <charset val="2"/>
      </rPr>
      <t>n</t>
    </r>
    <r>
      <rPr>
        <sz val="10"/>
        <rFont val="Bahnschrift SemiLight"/>
        <family val="2"/>
      </rPr>
      <t xml:space="preserve"> 2.2.h</t>
    </r>
  </si>
  <si>
    <t>Where applicable, flood vents will be installed.</t>
  </si>
  <si>
    <r>
      <rPr>
        <sz val="10"/>
        <color rgb="FF00B050"/>
        <rFont val="Wingdings"/>
        <charset val="2"/>
      </rPr>
      <t>n</t>
    </r>
    <r>
      <rPr>
        <sz val="10"/>
        <rFont val="Bahnschrift SemiLight"/>
        <family val="2"/>
      </rPr>
      <t xml:space="preserve"> 2.2.i</t>
    </r>
  </si>
  <si>
    <t>All new paving or hardscaping will use open-grid or permeable pavement and will be sloped away from the building. 
To the extent possible, minimize paved surfaces in favor of native species/drought-tolerant planted areas.</t>
  </si>
  <si>
    <r>
      <rPr>
        <sz val="10"/>
        <color rgb="FF00B050"/>
        <rFont val="Wingdings"/>
        <charset val="2"/>
      </rPr>
      <t>n</t>
    </r>
    <r>
      <rPr>
        <sz val="10"/>
        <rFont val="Bahnschrift SemiLight"/>
        <family val="2"/>
      </rPr>
      <t xml:space="preserve"> 2.2.j</t>
    </r>
  </si>
  <si>
    <t>Permanent signage in buildings and flood disclosure information on resident leases notifying residents of potential flood risk will be provided. Resources to residents will be provided including encouraging them to enroll in NotifyNYC and creating an emergency plan.</t>
  </si>
  <si>
    <r>
      <rPr>
        <sz val="10"/>
        <color rgb="FF00B050"/>
        <rFont val="Wingdings"/>
        <charset val="2"/>
      </rPr>
      <t>n</t>
    </r>
    <r>
      <rPr>
        <sz val="10"/>
        <rFont val="Bahnschrift SemiLight"/>
        <family val="2"/>
      </rPr>
      <t xml:space="preserve"> 2.2.k</t>
    </r>
  </si>
  <si>
    <t>Flood insurance for the property will be procured.</t>
  </si>
  <si>
    <r>
      <rPr>
        <sz val="10"/>
        <color rgb="FF00B050"/>
        <rFont val="Wingdings"/>
        <charset val="2"/>
      </rPr>
      <t>n</t>
    </r>
    <r>
      <rPr>
        <sz val="10"/>
        <rFont val="Bahnschrift SemiLight"/>
        <family val="2"/>
      </rPr>
      <t xml:space="preserve"> 2.2.l</t>
    </r>
  </si>
  <si>
    <t>Improvements comply with NYC Building Code Appendix G, if applicable</t>
  </si>
  <si>
    <r>
      <rPr>
        <b/>
        <sz val="10"/>
        <color rgb="FF3A8F98"/>
        <rFont val="Bahnschrift SemiLight"/>
        <family val="2"/>
      </rPr>
      <t>R</t>
    </r>
    <r>
      <rPr>
        <sz val="10"/>
        <color rgb="FF3A8F98"/>
        <rFont val="Bahnschrift SemiLight"/>
        <family val="2"/>
      </rPr>
      <t xml:space="preserve"> 2.2</t>
    </r>
  </si>
  <si>
    <t>List any 'Reach' criteria pursued by this project in section 2.2</t>
  </si>
  <si>
    <t>Extreme Heat</t>
  </si>
  <si>
    <t>2.3.a</t>
  </si>
  <si>
    <t>Rehab does not include air conditioning and will provide dedicated outlet and circuit to enable air conditioning in every habitable room in each dwelling unit. See section 3.2 for cooling requirements.</t>
  </si>
  <si>
    <t>2.3.b</t>
  </si>
  <si>
    <t>In Senior Housing and in all dedicated Senior Dwelling units, ENERGY STAR rated air conditioner to all habitable rooms in each dwelling unit will be provided.</t>
  </si>
  <si>
    <t>2.3.c</t>
  </si>
  <si>
    <t xml:space="preserve">Building does not include in-unit air conditioning but includes a common/ community space that will provide highly-efficient air conditioning accessible to residents during heat waves. </t>
  </si>
  <si>
    <r>
      <rPr>
        <sz val="10"/>
        <color rgb="FF00B050"/>
        <rFont val="Wingdings"/>
        <charset val="2"/>
      </rPr>
      <t>n</t>
    </r>
    <r>
      <rPr>
        <sz val="10"/>
        <rFont val="Bahnschrift SemiLight"/>
        <family val="2"/>
      </rPr>
      <t xml:space="preserve"> 2.3.d</t>
    </r>
  </si>
  <si>
    <t>Scope includes a cool roof</t>
  </si>
  <si>
    <t>2020EGC NYC Overlay v2, criterion 6.5, 2nd component</t>
  </si>
  <si>
    <t>2.3.e</t>
  </si>
  <si>
    <t>Hardscaping will be minimized in favor of native species/drought-tolerant planted areas or open grid pavement.</t>
  </si>
  <si>
    <r>
      <rPr>
        <b/>
        <sz val="10"/>
        <color rgb="FF3A8F98"/>
        <rFont val="Bahnschrift SemiLight"/>
        <family val="2"/>
      </rPr>
      <t>R</t>
    </r>
    <r>
      <rPr>
        <sz val="10"/>
        <color rgb="FF3A8F98"/>
        <rFont val="Bahnschrift SemiLight"/>
        <family val="2"/>
      </rPr>
      <t xml:space="preserve"> 2.3</t>
    </r>
  </si>
  <si>
    <t>List any 'Reach' criteria pursued by this project in section 2.3</t>
  </si>
  <si>
    <t>Backup Power and Passive Survivability</t>
  </si>
  <si>
    <r>
      <rPr>
        <sz val="10"/>
        <color rgb="FFF37447"/>
        <rFont val="Wingdings"/>
        <charset val="2"/>
      </rPr>
      <t>l</t>
    </r>
    <r>
      <rPr>
        <sz val="10"/>
        <color theme="5"/>
        <rFont val="Bahnschrift SemiLight"/>
        <family val="2"/>
      </rPr>
      <t xml:space="preserve"> </t>
    </r>
    <r>
      <rPr>
        <sz val="10"/>
        <rFont val="Bahnschrift SemiLight"/>
        <family val="2"/>
      </rPr>
      <t>2.4.a</t>
    </r>
  </si>
  <si>
    <t>Building contains Senior Housing and will provide backup power generation to at least one elevator.</t>
  </si>
  <si>
    <t>Is a waiver being sought for compliance with criterion 2.4.a?</t>
  </si>
  <si>
    <r>
      <rPr>
        <sz val="10"/>
        <color rgb="FFF37447"/>
        <rFont val="Wingdings"/>
        <charset val="2"/>
      </rPr>
      <t>l</t>
    </r>
    <r>
      <rPr>
        <sz val="10"/>
        <color rgb="FF00B050"/>
        <rFont val="Wingdings"/>
        <charset val="2"/>
      </rPr>
      <t>n</t>
    </r>
    <r>
      <rPr>
        <sz val="10"/>
        <color theme="5"/>
        <rFont val="Bahnschrift SemiLight"/>
        <family val="2"/>
      </rPr>
      <t xml:space="preserve"> </t>
    </r>
    <r>
      <rPr>
        <sz val="10"/>
        <rFont val="Bahnschrift SemiLight"/>
        <family val="2"/>
      </rPr>
      <t>2.4.b</t>
    </r>
  </si>
  <si>
    <t>Building contains Senior Housing and can accomodate a "Place of Refuge" of 15sf/ bedroom and include back-up power* for HVAC, lighting, outlets, refrigeration and potable water.</t>
  </si>
  <si>
    <t>Is a waiver being sought for compliance with criterion 2.4.b?</t>
  </si>
  <si>
    <r>
      <rPr>
        <b/>
        <sz val="10"/>
        <color rgb="FF3A8F98"/>
        <rFont val="Bahnschrift SemiLight"/>
        <family val="2"/>
      </rPr>
      <t>R</t>
    </r>
    <r>
      <rPr>
        <sz val="10"/>
        <color rgb="FF3A8F98"/>
        <rFont val="Bahnschrift SemiLight"/>
        <family val="2"/>
      </rPr>
      <t xml:space="preserve"> 2.4</t>
    </r>
  </si>
  <si>
    <t>List any 'Reach' criteria pursued by this project in section 2.4</t>
  </si>
  <si>
    <t>HEATING, VENTILATION &amp; AIR CONDITIONING</t>
  </si>
  <si>
    <t>Heating Systems</t>
  </si>
  <si>
    <t>3.1.a</t>
  </si>
  <si>
    <t>Project is Sub Rehab and includes heating system that uses oil or electric resistance as a primary heating fuel.</t>
  </si>
  <si>
    <t>Project is Sub Rehab and includes steam heating systems that are being replaced or require extensive modification.</t>
  </si>
  <si>
    <t>Project is a Sub Rehab and includes heating systems where equipment is located in basements and cellars in flood-prone buildings</t>
  </si>
  <si>
    <t>If project is a Sub Rehab, and includes any of the three systems listed above, will convert those systems to high-performance electric equipment meeting the performance standards outlined in Design Guidelines Appendix A.</t>
  </si>
  <si>
    <t>Refer to Section 3.1. 
Design Waiver Available.
Refer to Design Waiver tab.</t>
  </si>
  <si>
    <t>3.1.b</t>
  </si>
  <si>
    <t>If project is a Gut Rehab, will convert all heating systems and appliances to high-performance electric equipment, meeting the specification outlined in Design Guidelines Appendix A.</t>
  </si>
  <si>
    <t>u</t>
  </si>
  <si>
    <t>What is the proposed heating system?</t>
  </si>
  <si>
    <t>Who will be paying for heating?</t>
  </si>
  <si>
    <t>Resident-paid heat only allowed in certain cases, refer to HPD's Electric Heating Policy.</t>
  </si>
  <si>
    <t>l</t>
  </si>
  <si>
    <t>Is a waiver being sought for compliance with criterion 3.1.a or 3.1.b?
If yes, system to be Electric Ready per the guidelines in Design Guidelines Appendix B.</t>
  </si>
  <si>
    <r>
      <rPr>
        <b/>
        <sz val="10"/>
        <color rgb="FF3A8F98"/>
        <rFont val="Bahnschrift SemiLight"/>
        <family val="2"/>
      </rPr>
      <t>R</t>
    </r>
    <r>
      <rPr>
        <sz val="10"/>
        <color rgb="FF3A8F98"/>
        <rFont val="Bahnschrift SemiLight"/>
        <family val="2"/>
      </rPr>
      <t xml:space="preserve"> 3.1</t>
    </r>
  </si>
  <si>
    <t>List any 'Reach' criteria pursued by this project in section 3.1</t>
  </si>
  <si>
    <t>Cooling</t>
  </si>
  <si>
    <t>What is the proposed cooling system?</t>
  </si>
  <si>
    <t>Refer to 2.3.a and 2.3.b for cooling requirement in Extreme Heat</t>
  </si>
  <si>
    <t>Who will be paying for cooling?</t>
  </si>
  <si>
    <t>Refer to HPD Underwriting Electric &amp; High-Performance Buildings</t>
  </si>
  <si>
    <t>3.2.b</t>
  </si>
  <si>
    <t xml:space="preserve">All air conditioning meets the efficiency criteria in Design Guidelines Appendix A or, for window or wall air conditioners, the unit will be ENERGY STAR rated or equivalent, and installed in a tightly fitting surround, air-sealed, and provided with seasonal covers or winter storage of units at the request of residents </t>
  </si>
  <si>
    <t>Thermostats &amp; Controls</t>
  </si>
  <si>
    <t>3.3.a</t>
  </si>
  <si>
    <t>Project includes individual temperature controls in each apartment. One from the three items below will be applicable:</t>
  </si>
  <si>
    <t>Steam Systems, 2-pipe systems: TRVs and orifice plates in 70% of apartments and all common areas or smart radiator enclosure with temperature controls.</t>
  </si>
  <si>
    <t>Steam Systems, 1-pipe systems are N/A</t>
  </si>
  <si>
    <t>Hydronic system - Controllor with outdoor temperature reset and warm weather shut-down, electric thermostat connected to fan, or zone controls.</t>
  </si>
  <si>
    <t>Heat Pump Systems - Permanently wall-mounted programmable thermostats with pre-programmed setbacks and set-point limits &amp; easy to read instructions.</t>
  </si>
  <si>
    <t>Refer to design guidelines, criterion 3.3.a for full language.</t>
  </si>
  <si>
    <t>Domestic Hot Water System</t>
  </si>
  <si>
    <r>
      <rPr>
        <sz val="10"/>
        <color theme="5"/>
        <rFont val="Wingdings"/>
        <charset val="2"/>
      </rPr>
      <t>l</t>
    </r>
    <r>
      <rPr>
        <sz val="10"/>
        <color theme="5"/>
        <rFont val="Bahnschrift SemiLight"/>
        <family val="2"/>
      </rPr>
      <t xml:space="preserve"> 3.4.a</t>
    </r>
  </si>
  <si>
    <t>Domestic Hot Water (DHW) system is being replaced in buildings &lt; 7 stories currently using oil or electric resistance as a primary heating source, or equipment is located in the basement or cellar in a flood-prone area, and will be replaced with a high-performance electric DHW system as required.</t>
  </si>
  <si>
    <t>Is a waiver being sought for compliance with criterion 3.4.a?</t>
  </si>
  <si>
    <t>3.4.b</t>
  </si>
  <si>
    <t>DHW system does not require electrification and will be replaced with high performance non-electric DHW systems meeting the performance standards outlined in Design Guidelines Appendix A</t>
  </si>
  <si>
    <t>3.4.c</t>
  </si>
  <si>
    <t>DHW system is not being replaced and will perform heating system maintenance.</t>
  </si>
  <si>
    <t>Refer to the AMEEP Program Manual for details.</t>
  </si>
  <si>
    <t>What is the proposed DHW system?</t>
  </si>
  <si>
    <t>Who will be paying for hot water?</t>
  </si>
  <si>
    <t>3.4.d</t>
  </si>
  <si>
    <t>All new and accessible uninsulated heating/hot water piping and uninsulated service hot water tanks will be insulated to current NYCECC requirements.</t>
  </si>
  <si>
    <r>
      <rPr>
        <b/>
        <sz val="10"/>
        <color rgb="FF3A8F98"/>
        <rFont val="Bahnschrift SemiLight"/>
        <family val="2"/>
      </rPr>
      <t>R</t>
    </r>
    <r>
      <rPr>
        <sz val="10"/>
        <color rgb="FF3A8F98"/>
        <rFont val="Bahnschrift SemiLight"/>
        <family val="2"/>
      </rPr>
      <t xml:space="preserve"> 3.4</t>
    </r>
  </si>
  <si>
    <t>List any 'Reach' criteria pursued by this project in section 3.4</t>
  </si>
  <si>
    <t>Ventilation</t>
  </si>
  <si>
    <r>
      <rPr>
        <sz val="10"/>
        <color rgb="FF00B050"/>
        <rFont val="Wingdings"/>
        <charset val="2"/>
      </rPr>
      <t>n</t>
    </r>
    <r>
      <rPr>
        <sz val="10"/>
        <rFont val="Bahnschrift SemiLight"/>
        <family val="2"/>
      </rPr>
      <t xml:space="preserve"> 3.5.a</t>
    </r>
  </si>
  <si>
    <t>New mechanical ventilation system will be installed.</t>
  </si>
  <si>
    <t>2020EGC NYC Overlay v2, criterion 7.7</t>
  </si>
  <si>
    <r>
      <rPr>
        <sz val="10"/>
        <color rgb="FF00B050"/>
        <rFont val="Wingdings"/>
        <charset val="2"/>
      </rPr>
      <t>n</t>
    </r>
    <r>
      <rPr>
        <sz val="10"/>
        <rFont val="Bahnschrift SemiLight"/>
        <family val="2"/>
      </rPr>
      <t xml:space="preserve"> 3.5.b</t>
    </r>
  </si>
  <si>
    <t>Keeping existing ventilation system, which will be cleaned, sealed, balanced, and tested to ensure code-compliant airflows, and right-size rooftop fans.</t>
  </si>
  <si>
    <t>What is the proposed ventilation system in common areas?</t>
  </si>
  <si>
    <t>What is the proposed in-unit ventilation system?</t>
  </si>
  <si>
    <t>3.5.c</t>
  </si>
  <si>
    <t>Timers, delay-off switches, or occupancy/humidistat sensors to local exhaust fans designed to provide intermittent ventilation will be installed.</t>
  </si>
  <si>
    <r>
      <rPr>
        <sz val="10"/>
        <color rgb="FF00B050"/>
        <rFont val="Wingdings"/>
        <charset val="2"/>
      </rPr>
      <t>n</t>
    </r>
    <r>
      <rPr>
        <sz val="10"/>
        <rFont val="Bahnschrift SemiLight"/>
        <family val="2"/>
      </rPr>
      <t xml:space="preserve"> 3.5.d</t>
    </r>
  </si>
  <si>
    <t>Window screens to at least one operable window in each habitable space will be installed.</t>
  </si>
  <si>
    <t>3.5.e</t>
  </si>
  <si>
    <t>Ventilation ductwork will be sealed and protected during construction to prevent the migration of dust and debris into apartments.</t>
  </si>
  <si>
    <r>
      <rPr>
        <b/>
        <sz val="10"/>
        <color rgb="FF3A8F98"/>
        <rFont val="Bahnschrift SemiLight"/>
        <family val="2"/>
      </rPr>
      <t>R</t>
    </r>
    <r>
      <rPr>
        <sz val="10"/>
        <color rgb="FF3A8F98"/>
        <rFont val="Bahnschrift SemiLight"/>
        <family val="2"/>
      </rPr>
      <t xml:space="preserve"> 3.5</t>
    </r>
  </si>
  <si>
    <t>List any 'Reach' criteria pursued by this project in section 3.5</t>
  </si>
  <si>
    <t>System Testing &amp; Commissioning</t>
  </si>
  <si>
    <r>
      <rPr>
        <sz val="10"/>
        <color rgb="FF00B050"/>
        <rFont val="Wingdings"/>
        <charset val="2"/>
      </rPr>
      <t>n</t>
    </r>
    <r>
      <rPr>
        <sz val="10"/>
        <rFont val="Bahnschrift SemiLight"/>
        <family val="2"/>
      </rPr>
      <t xml:space="preserve"> 3.6.a</t>
    </r>
  </si>
  <si>
    <t>HVAC and DHW systems repaired or installed during rehab will be commissioned per the functional testing via the National HVAC Functional Testing Checklist, using the most current Energy Star Multifamily New Construction version available.</t>
  </si>
  <si>
    <t>2020EGC NYC Overlay v2, criterion 5.1b</t>
  </si>
  <si>
    <r>
      <rPr>
        <sz val="10"/>
        <color rgb="FF00B050"/>
        <rFont val="Wingdings"/>
        <charset val="2"/>
      </rPr>
      <t>n</t>
    </r>
    <r>
      <rPr>
        <sz val="10"/>
        <rFont val="Bahnschrift SemiLight"/>
        <family val="2"/>
      </rPr>
      <t xml:space="preserve"> 3.6.b</t>
    </r>
  </si>
  <si>
    <t>All Envelope scope items repaired or installed during rehab will be verified per the National Rater Field Checklist, using the most current Energy Star MFNC available.</t>
  </si>
  <si>
    <t>ENVELOPE &amp; ENERGY EFFICIENCY</t>
  </si>
  <si>
    <t>Covered in 2020EGC NYC Overlay</t>
  </si>
  <si>
    <t>Proposed Roof Scope</t>
  </si>
  <si>
    <t>Projects electrifying heating must have 2020 NYCECC-compliant roof &amp; insulation</t>
  </si>
  <si>
    <t>Proposed Window Scope</t>
  </si>
  <si>
    <t>Projects electrifying heating must have 2020 NYCECC-compliant windows</t>
  </si>
  <si>
    <t>Proposed Wall Insulation</t>
  </si>
  <si>
    <t>Does scope in any building trigger LL92/94 of 2019, which requires solar and/or green roof on new roof assemblies?</t>
  </si>
  <si>
    <t>Buildings News Bulletin for LL92/94 of 2019 (nyc.gov); LL92/94 triggered if replacing entire roof assembly.</t>
  </si>
  <si>
    <t>Has a Solar Feasibility Analysis been done?</t>
  </si>
  <si>
    <r>
      <rPr>
        <i/>
        <sz val="9"/>
        <color rgb="FF00B050"/>
        <rFont val="Bahnschrift SemiLight"/>
        <family val="2"/>
      </rPr>
      <t>Submit Solar Feasibility Analysis at EGC Pre-Authorization.</t>
    </r>
    <r>
      <rPr>
        <i/>
        <sz val="9"/>
        <color theme="10"/>
        <rFont val="Bahnschrift SemiLight"/>
        <family val="2"/>
      </rPr>
      <t xml:space="preserve">
Review HPD Solar Where Feasible Policy.</t>
    </r>
  </si>
  <si>
    <t>Does project include solar?</t>
  </si>
  <si>
    <t>If included, what is the Solar System Size (kW)?</t>
  </si>
  <si>
    <t>Proposed Air Sealing scope. Describe.</t>
  </si>
  <si>
    <t>Proposed Cooking equipment</t>
  </si>
  <si>
    <t>Proposed Clothes Washers</t>
  </si>
  <si>
    <t>2020EGC NYC Overlay v2, criterion 5.7</t>
  </si>
  <si>
    <t>Proposed Clothes Dryers</t>
  </si>
  <si>
    <t>Proposed Lighting scope</t>
  </si>
  <si>
    <t>2020EGC NYC Overlay v2, criterion 5.8</t>
  </si>
  <si>
    <t xml:space="preserve">HEALTH &amp; WELLNESS </t>
  </si>
  <si>
    <t>Active Design: Building has elevator building(s), and will increase the visibility and aesthetic quality of stairwells, eliminate stairway door locks where possible and provide signage to encourage the use of stairs.</t>
  </si>
  <si>
    <t>Asbestos: all criteria specified in Design Guidelines for section 5.2, page 28 will be followed.</t>
  </si>
  <si>
    <r>
      <rPr>
        <sz val="10"/>
        <color rgb="FF00B050"/>
        <rFont val="Wingdings"/>
        <charset val="2"/>
      </rPr>
      <t>n</t>
    </r>
    <r>
      <rPr>
        <sz val="10"/>
        <rFont val="Bahnschrift SemiLight"/>
        <family val="2"/>
      </rPr>
      <t xml:space="preserve"> 5.3</t>
    </r>
  </si>
  <si>
    <t>Lead Paint: all criteria specified in Design Guidelines for section 5.3, page 29 will be followed</t>
  </si>
  <si>
    <t>2020EGC NYC Overlay v2, criterion 7.2</t>
  </si>
  <si>
    <t>List Active Design Features that provide recreational space</t>
  </si>
  <si>
    <t>examples: co-locate adults and children recreation spaces, direct path between recreational and physical activity spaces, outdoor spaces programmed for physical activity and quiet reflection, safe and positive recreational spaces for children of all ages.</t>
  </si>
  <si>
    <t>List Active Design Features that promote physical activity</t>
  </si>
  <si>
    <t>examples: stair prompt signage at elevator; bicycle storage; information board about local physical activity opportunities; climatic conditions addressed when barrier to phisical activity</t>
  </si>
  <si>
    <r>
      <rPr>
        <b/>
        <sz val="10"/>
        <color rgb="FF3A8F98"/>
        <rFont val="Bahnschrift SemiLight"/>
        <family val="2"/>
      </rPr>
      <t>R</t>
    </r>
    <r>
      <rPr>
        <sz val="10"/>
        <color rgb="FF3A8F98"/>
        <rFont val="Bahnschrift SemiLight"/>
        <family val="2"/>
      </rPr>
      <t xml:space="preserve"> 5</t>
    </r>
  </si>
  <si>
    <t>List any 'Reach' criteria pursued by this project in section 5.</t>
  </si>
  <si>
    <t>ACCESSIBILITY &amp; AGE FRIENDLY DESIGN</t>
  </si>
  <si>
    <t>Accessibility</t>
  </si>
  <si>
    <t>6.1.a</t>
  </si>
  <si>
    <t>Project will comply with the accessibility requirements of Section 504 of the Rehabilitation Act of 1973</t>
  </si>
  <si>
    <t>Examples of typical 504 triggers: work in kitchen, bathrooms and/or doorways, and/or work in common areas like remodeling of mailroom</t>
  </si>
  <si>
    <t>6.1.b</t>
  </si>
  <si>
    <t>Project complies with the Uniform Federal Accessibility Standards (UFAS) or 2010 ADA Standards for Accessible Design and will submit all relevant documentation.</t>
  </si>
  <si>
    <t>6.1.c</t>
  </si>
  <si>
    <t>When altering existing elements, spaces, essential features or common areas, project will comply with UFAS Sec. 4.11 to 4.14.</t>
  </si>
  <si>
    <t>6.1.d</t>
  </si>
  <si>
    <t>Project complies with the Accessibility requirements in Chapter 11, NYC Building Code.</t>
  </si>
  <si>
    <t>Age-Friendly Design</t>
  </si>
  <si>
    <t>6.2.a</t>
  </si>
  <si>
    <t>Any amenities requested by seniors and residents with a disability per completed "Aging-in-Place Resident Survey" have been accommodated.</t>
  </si>
  <si>
    <t>Is Building Senior Housing? If yes, must comply with 6.2.b - 6.2.d below</t>
  </si>
  <si>
    <t>2020EGC NYC Overlay v2, criterion 7.12</t>
  </si>
  <si>
    <r>
      <rPr>
        <sz val="10"/>
        <color rgb="FF00B050"/>
        <rFont val="Wingdings"/>
        <charset val="2"/>
      </rPr>
      <t>n</t>
    </r>
    <r>
      <rPr>
        <sz val="10"/>
        <rFont val="Bahnschrift SemiLight"/>
        <family val="2"/>
      </rPr>
      <t xml:space="preserve"> 6.2.b</t>
    </r>
  </si>
  <si>
    <t>Sufficient, consistent light levels throughout the building and site, especially on pathways and at entrances will be provided.</t>
  </si>
  <si>
    <r>
      <rPr>
        <sz val="10"/>
        <color rgb="FF00B050"/>
        <rFont val="Wingdings"/>
        <charset val="2"/>
      </rPr>
      <t>n</t>
    </r>
    <r>
      <rPr>
        <sz val="10"/>
        <rFont val="Bahnschrift SemiLight"/>
        <family val="2"/>
      </rPr>
      <t xml:space="preserve"> 6.2.c</t>
    </r>
  </si>
  <si>
    <t>Dual handrails and slip-resistant stair strips in common and exterior areas will be installed.</t>
  </si>
  <si>
    <r>
      <rPr>
        <sz val="10"/>
        <color rgb="FF00B050"/>
        <rFont val="Wingdings"/>
        <charset val="2"/>
      </rPr>
      <t>n</t>
    </r>
    <r>
      <rPr>
        <sz val="10"/>
        <rFont val="Bahnschrift SemiLight"/>
        <family val="2"/>
      </rPr>
      <t xml:space="preserve"> 6.2.d</t>
    </r>
  </si>
  <si>
    <t>In all elevator buildings and ground floor units where such unit is accessible, grab bars &amp; accessible bathroom fixtures will be installed (walk-in/ low threshold showers, ADA compliant toilets, sinks with removable cabinets and anti-scald devices).</t>
  </si>
  <si>
    <r>
      <rPr>
        <b/>
        <sz val="10"/>
        <color rgb="FF3A8F98"/>
        <rFont val="Bahnschrift SemiLight"/>
        <family val="2"/>
      </rPr>
      <t>R</t>
    </r>
    <r>
      <rPr>
        <sz val="10"/>
        <color rgb="FF3A8F98"/>
        <rFont val="Bahnschrift SemiLight"/>
        <family val="2"/>
      </rPr>
      <t xml:space="preserve"> 6</t>
    </r>
  </si>
  <si>
    <t>List any 'Reach' criteria pursued by this project in section 6.</t>
  </si>
  <si>
    <t>BROADBAND</t>
  </si>
  <si>
    <r>
      <rPr>
        <sz val="10"/>
        <color rgb="FFC00000"/>
        <rFont val="Wingdings"/>
        <charset val="2"/>
      </rPr>
      <t>u</t>
    </r>
    <r>
      <rPr>
        <sz val="10"/>
        <color rgb="FF00B050"/>
        <rFont val="Wingdings"/>
        <charset val="2"/>
      </rPr>
      <t>n</t>
    </r>
    <r>
      <rPr>
        <sz val="10"/>
        <color rgb="FFC00000"/>
        <rFont val="Bahnschrift SemiLight"/>
        <family val="2"/>
      </rPr>
      <t xml:space="preserve"> 7.1.a</t>
    </r>
  </si>
  <si>
    <t>Free wireless service in project common amenity areas including lobbies, lounges, common rooms, and other shared spaces will be provided.</t>
  </si>
  <si>
    <r>
      <rPr>
        <i/>
        <sz val="9"/>
        <color rgb="FF00B050"/>
        <rFont val="Bahnschrift SemiLight"/>
        <family val="2"/>
      </rPr>
      <t>2020EGC NYC Overlay v2, criterion 2.15b.</t>
    </r>
    <r>
      <rPr>
        <i/>
        <sz val="9"/>
        <color theme="10"/>
        <rFont val="Bahnschrift SemiLight"/>
        <family val="2"/>
      </rPr>
      <t xml:space="preserve">
Review HPD Broadband Guidelines.</t>
    </r>
  </si>
  <si>
    <r>
      <rPr>
        <b/>
        <sz val="10"/>
        <color rgb="FF3A8F98"/>
        <rFont val="Bahnschrift SemiLight"/>
        <family val="2"/>
      </rPr>
      <t>R</t>
    </r>
    <r>
      <rPr>
        <sz val="10"/>
        <color rgb="FF3A8F98"/>
        <rFont val="Bahnschrift SemiLight"/>
        <family val="2"/>
      </rPr>
      <t xml:space="preserve"> 7</t>
    </r>
  </si>
  <si>
    <t>List any 'Reach' criteria pursued by this project in section 7.</t>
  </si>
  <si>
    <t>BUILDING OPERATIONS</t>
  </si>
  <si>
    <t>Elevators</t>
  </si>
  <si>
    <t>Is any work on elevator included in scope?</t>
  </si>
  <si>
    <t>Incentives available through AMEEP for energy-saving elevator modernization</t>
  </si>
  <si>
    <t>8.1.a</t>
  </si>
  <si>
    <t>Proper permits from NYC DOB when elevator work is being performed will be obtained.</t>
  </si>
  <si>
    <t>8.1.b</t>
  </si>
  <si>
    <t>Maintenance contract with an approved elevator agency per ASME will be provided.</t>
  </si>
  <si>
    <t>8.1.c</t>
  </si>
  <si>
    <t>Project will follow the Administrative Code of the City of New York, NYC Building and Electrical Code, and ADA, plus all authorities having jurisdiction to maintain safe operational system.</t>
  </si>
  <si>
    <t>Local Law 11/Facade Inspection Safety Program (FISP)</t>
  </si>
  <si>
    <t>8.2.a</t>
  </si>
  <si>
    <t>Buildings with exterior walls greater than 6 stories will perform exterior walls and appurtenances inspection every 5 years and file technical report with NYC DOB.</t>
  </si>
  <si>
    <r>
      <rPr>
        <b/>
        <sz val="10"/>
        <color rgb="FF3A8F98"/>
        <rFont val="Bahnschrift SemiLight"/>
        <family val="2"/>
      </rPr>
      <t>R</t>
    </r>
    <r>
      <rPr>
        <sz val="10"/>
        <color rgb="FF3A8F98"/>
        <rFont val="Bahnschrift SemiLight"/>
        <family val="2"/>
      </rPr>
      <t xml:space="preserve"> 8</t>
    </r>
  </si>
  <si>
    <t>List any 'Reach' criteria pursued by this project in section 8.</t>
  </si>
  <si>
    <t>OWNER/ DEVELOPER &amp; APPLICANT SIGNATURES (required at Milestone 5 only - Certification)</t>
  </si>
  <si>
    <t>Owner/ Developer Signature:</t>
  </si>
  <si>
    <t xml:space="preserve">Owner/ Developer email: </t>
  </si>
  <si>
    <t>Date Signed:</t>
  </si>
  <si>
    <t>Architect of Record Signature</t>
  </si>
  <si>
    <t xml:space="preserve">Architect of Record email: </t>
  </si>
  <si>
    <t xml:space="preserve">Signature confirms that the information in this document (including all tabs) is truthful and accurate and that no mandatory item will be eliminated from scope without explicit permission from HPD. </t>
  </si>
  <si>
    <t>Design Guidelines Moderate Rehab Checklist</t>
  </si>
  <si>
    <t>Milestone 4: EGC PreBuild Authorization &amp; LEED Waiver</t>
  </si>
  <si>
    <t>CORE STANDARDS</t>
  </si>
  <si>
    <t>Third Party certification is not required for Mod Rehabs.</t>
  </si>
  <si>
    <t>Not certifying</t>
  </si>
  <si>
    <t>2020 EGC with NYC Overlay</t>
  </si>
  <si>
    <r>
      <rPr>
        <b/>
        <sz val="10"/>
        <color rgb="FF00B050"/>
        <rFont val="Wingdings"/>
        <charset val="2"/>
      </rPr>
      <t>n</t>
    </r>
    <r>
      <rPr>
        <b/>
        <sz val="10"/>
        <color rgb="FF3A8F98"/>
        <rFont val="Bahnschrift SemiLight"/>
        <family val="2"/>
      </rPr>
      <t xml:space="preserve"> R</t>
    </r>
    <r>
      <rPr>
        <sz val="10"/>
        <color rgb="FF3A8F98"/>
        <rFont val="Bahnschrift SemiLight"/>
        <family val="2"/>
      </rPr>
      <t xml:space="preserve"> 1.1</t>
    </r>
  </si>
  <si>
    <t>Design &amp; Certify building with Enterprise Green Communities</t>
  </si>
  <si>
    <t>Has the LL97 Compliance Tab from the IPNA been submitted?</t>
  </si>
  <si>
    <t>Not subject, &lt;25,000 SF</t>
  </si>
  <si>
    <t>Article 321: Will meet or exceed 2030 GHG limits</t>
  </si>
  <si>
    <t>Article 321: will implement PECMs</t>
  </si>
  <si>
    <t>Article 320.3.9: Will meet 2035 GHG limits by 2035</t>
  </si>
  <si>
    <t>Will meet or exceed 2040 GHG limits</t>
  </si>
  <si>
    <t>Will meet 2050 GHG limits</t>
  </si>
  <si>
    <r>
      <rPr>
        <b/>
        <sz val="10"/>
        <color rgb="FF3A8F98"/>
        <rFont val="Bahnschrift SemiLight"/>
        <family val="2"/>
      </rPr>
      <t>R</t>
    </r>
    <r>
      <rPr>
        <sz val="10"/>
        <color rgb="FF3A8F98"/>
        <rFont val="Bahnschrift SemiLight"/>
        <family val="2"/>
      </rPr>
      <t xml:space="preserve"> 1.2</t>
    </r>
  </si>
  <si>
    <t>Design building to meet longer-term Local Law 97 GHG emissions limits than are required.</t>
  </si>
  <si>
    <t>Article 320.3.9: Will meet or exceed 2035 GHG limits</t>
  </si>
  <si>
    <t>Certain HPD Programs, including GHPP, require buildings to reduce energy use by 20%.</t>
  </si>
  <si>
    <t>N/A, not required by HPD Program</t>
  </si>
  <si>
    <t>Yes, required</t>
  </si>
  <si>
    <t>Not required / waived</t>
  </si>
  <si>
    <t>Achieve a minimum of 20% energy use reduction.</t>
  </si>
  <si>
    <t>Electrification not required</t>
  </si>
  <si>
    <t>If yes, is a design waiver being sought for electrification?</t>
  </si>
  <si>
    <t>No, Electrification waiver not sought</t>
  </si>
  <si>
    <t>Yes, Electrification waiver for Heat, DHW &amp; Appliances</t>
  </si>
  <si>
    <t>Yes, Electrification waiver for Heat &amp; DHW</t>
  </si>
  <si>
    <t>Yes, Electrification waiver for Heat</t>
  </si>
  <si>
    <t>Yes, Electrification waiver for DHW</t>
  </si>
  <si>
    <t>Yes, Electrification waiver for Appliances</t>
  </si>
  <si>
    <t>N/A, Electrification not triggered</t>
  </si>
  <si>
    <r>
      <rPr>
        <b/>
        <sz val="10"/>
        <color rgb="FF3A8F98"/>
        <rFont val="Bahnschrift SemiLight"/>
        <family val="2"/>
      </rPr>
      <t>R</t>
    </r>
    <r>
      <rPr>
        <sz val="10"/>
        <color rgb="FF3A8F98"/>
        <rFont val="Bahnschrift SemiLight"/>
        <family val="2"/>
      </rPr>
      <t xml:space="preserve"> 1.4</t>
    </r>
  </si>
  <si>
    <t>Design building to be "Electric-Ready" or create a "Path to Electrification"</t>
  </si>
  <si>
    <t>N/A, all electric building</t>
  </si>
  <si>
    <t>Yes, non-electric systems designed as Electric Ready</t>
  </si>
  <si>
    <t>2.1.a</t>
  </si>
  <si>
    <t>Has project submitted the Flood &amp; Heat Hazard Exposure Tab as part of the IPNA process or, for IPNA that pre-dates the 2022 IPNA release, a standalone version of the Tab?</t>
  </si>
  <si>
    <t>Yes, Flood &amp; Heat Hazard Exposure Tab</t>
  </si>
  <si>
    <t xml:space="preserve">Yes, IPNA Resiliency Screening Tab </t>
  </si>
  <si>
    <t xml:space="preserve">Construction disturbs 20,000 sf or more of soil or creates 5,000 sf or more new impervious surface and will submit DEP Stormwater Construction Permits. </t>
  </si>
  <si>
    <t>Yes, 20,000+ of soil disturbed</t>
  </si>
  <si>
    <t>Yes, 5,000+ sf of new impervious surface</t>
  </si>
  <si>
    <t>Is the site defined as flood-prone? If yes, respond to 2.2.b - 2.2.k</t>
  </si>
  <si>
    <t>No, site is not flood-prone</t>
  </si>
  <si>
    <t>Yes, in Preliminary FIRM 2015 Special Flood Hazard Area</t>
  </si>
  <si>
    <t>Yes, in 2050s 1% annual chance coastal floodplain</t>
  </si>
  <si>
    <t>Yes, site flooded in extreme stormwater flooding</t>
  </si>
  <si>
    <t>Yes, site with history of flooding from high tides  or heavy rainfall</t>
  </si>
  <si>
    <r>
      <rPr>
        <sz val="10"/>
        <color rgb="FFF37447"/>
        <rFont val="Wingdings"/>
        <charset val="2"/>
      </rPr>
      <t>l</t>
    </r>
    <r>
      <rPr>
        <sz val="10"/>
        <color theme="5"/>
        <rFont val="Bahnschrift SemiLight"/>
        <family val="2"/>
      </rPr>
      <t xml:space="preserve"> </t>
    </r>
    <r>
      <rPr>
        <sz val="10"/>
        <rFont val="Bahnschrift SemiLight"/>
        <family val="2"/>
      </rPr>
      <t>2.2.b</t>
    </r>
  </si>
  <si>
    <t>All new HVAC and all critical equipment will be elevated above the 2050s sea-level-rise-adjusted Design Flood Elevation (SLR-adjusted DFE) or above grade as determined by a qualified engineer.</t>
  </si>
  <si>
    <t>N/A, site is not flood-prone</t>
  </si>
  <si>
    <t>Is a waiver being sought for compliance with criterion 2.2.b?</t>
  </si>
  <si>
    <t>Yes, seeking waiver</t>
  </si>
  <si>
    <t>Yes, waiver approved by HPD</t>
  </si>
  <si>
    <r>
      <rPr>
        <sz val="10"/>
        <color rgb="FFF37447"/>
        <rFont val="Wingdings"/>
        <charset val="2"/>
      </rPr>
      <t>l</t>
    </r>
    <r>
      <rPr>
        <sz val="10"/>
        <color theme="5"/>
        <rFont val="Bahnschrift SemiLight"/>
        <family val="2"/>
      </rPr>
      <t xml:space="preserve"> </t>
    </r>
    <r>
      <rPr>
        <sz val="10"/>
        <rFont val="Bahnschrift SemiLight"/>
        <family val="2"/>
      </rPr>
      <t>2.2.c</t>
    </r>
  </si>
  <si>
    <t>All new HVAC and all critical equipment will be elevated above the 2050s sea-level-rise-adjusted Design Flood Elevation (SLR-adjusted DFE) or above grade as determined by a qualified engineer. Note that if information about flash flood depth is unavailable, locate equipment on the building’s roof or, at minimum, above grade.</t>
  </si>
  <si>
    <t>Yes, elevated above DFE</t>
  </si>
  <si>
    <t>Yes, elevated above grade</t>
  </si>
  <si>
    <t>Yes, placed at roof level</t>
  </si>
  <si>
    <t>2.2.d</t>
  </si>
  <si>
    <t>N/A, no new units proposed</t>
  </si>
  <si>
    <t>2.2.e</t>
  </si>
  <si>
    <t>Backwater valves with containment tanks and/or ejector pumps will be installed in the lowest level of the building.</t>
  </si>
  <si>
    <t>2.2.f</t>
  </si>
  <si>
    <t>2.2.g</t>
  </si>
  <si>
    <t>If applicable, and where possible, flood vents will be installed.</t>
  </si>
  <si>
    <t>N/A, flood vents not possible</t>
  </si>
  <si>
    <t>2.2.h</t>
  </si>
  <si>
    <t>2.2.i</t>
  </si>
  <si>
    <t>2.2.j</t>
  </si>
  <si>
    <t>2.2.k</t>
  </si>
  <si>
    <t>Building complies with Appendix G, if applicable</t>
  </si>
  <si>
    <t>N/A, SOW too small, App. G not triggered</t>
  </si>
  <si>
    <t>N/A, Rehab includes cooling</t>
  </si>
  <si>
    <t>Yes, provided</t>
  </si>
  <si>
    <t>N/A, no Senior Housing</t>
  </si>
  <si>
    <t xml:space="preserve">Building does not include in-unit air conditioning but includes (or can accommodate) a common/ community space that will provide highly-efficient air conditioning accessible to residents during heat waves. </t>
  </si>
  <si>
    <t>N/A, Rehab includes in-unit cooling</t>
  </si>
  <si>
    <t>N/A, no common space in project</t>
  </si>
  <si>
    <t>2.3.d</t>
  </si>
  <si>
    <t>Scope includes a cool roof or a cool roof coating</t>
  </si>
  <si>
    <r>
      <rPr>
        <sz val="10"/>
        <color theme="5"/>
        <rFont val="Wingdings"/>
        <charset val="2"/>
      </rPr>
      <t>l</t>
    </r>
    <r>
      <rPr>
        <sz val="10"/>
        <rFont val="Bahnschrift SemiLight"/>
        <family val="2"/>
      </rPr>
      <t xml:space="preserve"> 3.1.a</t>
    </r>
  </si>
  <si>
    <t>Heating system use oil or electric resistance as a primary heating fuel.</t>
  </si>
  <si>
    <t>Yes, existing oil or electric resistance</t>
  </si>
  <si>
    <t>Project is located in a flood-prone site.</t>
  </si>
  <si>
    <t>Yes, flood-prone site</t>
  </si>
  <si>
    <t>If project includes any of the two listed above, AND project scope includes roof insulation and windows replacement (or existing insulation and windows meet 2020 NYCECC requirements), will convert those systems to high-performance electric equipment meeting the performance standards outlined in Appendix A.</t>
  </si>
  <si>
    <t>N/A, above doesn't apply and not replacing roof insulation and windows</t>
  </si>
  <si>
    <t>Yes, replacing with high-performance electric heating system</t>
  </si>
  <si>
    <t>No, Seeking electrification waiver</t>
  </si>
  <si>
    <t>Is a waiver being sought for compliance with criterion 3.1.a?</t>
  </si>
  <si>
    <t>N/A, 3.1.a not applicable</t>
  </si>
  <si>
    <t>Heating systems and equipment are being replaced but not required to be electric, and will be replaced with non-electric system compliant with Appendix A. System will be right-sized using a Cold-Start or Equivalent Direct Radiation (EDR) method, reduce energy use by at least 10%, and not use oil as a source of fuel.</t>
  </si>
  <si>
    <t>N/A, heating not being replaced</t>
  </si>
  <si>
    <t>Yes, replacing with non-electric system.</t>
  </si>
  <si>
    <r>
      <rPr>
        <sz val="10"/>
        <color rgb="FF7030A0"/>
        <rFont val="Wingdings"/>
        <charset val="2"/>
      </rPr>
      <t>v</t>
    </r>
    <r>
      <rPr>
        <sz val="10"/>
        <rFont val="Bahnschrift SemiLight"/>
        <family val="2"/>
      </rPr>
      <t xml:space="preserve"> 3.1.c</t>
    </r>
  </si>
  <si>
    <t>Heating Systems are not being replaced and will implement the following measures:</t>
  </si>
  <si>
    <t>N/A, replacing heating</t>
  </si>
  <si>
    <t xml:space="preserve">Be repaired/upgraded to meet the performance requirements in Appendix A. </t>
  </si>
  <si>
    <t>Balance the system, ensure pumps are correctly sized, and 
install pressure-independent control valves at each terminal unit to provide both temperature and flow control.</t>
  </si>
  <si>
    <t>Adjust temperature set points to reflect appropriate space occupancy and facility requirements.</t>
  </si>
  <si>
    <t>Repair all visible and accessible heating systems leaks.</t>
  </si>
  <si>
    <t xml:space="preserve">Perform heating system maintenance, including but not limited to ensuring that system component parts are clean and in good operating condition. Refer to AMEEP Program manual for details. </t>
  </si>
  <si>
    <t>Insulate all new and exposed heating/ hot water piping and uninsulated service hot water tanks to current NYCECC requirements or to the extent that space allows.</t>
  </si>
  <si>
    <t>Install indoor and outdoor heating system sensors and boiler controls. Sensor must be installed in a minuimum of 25% of apartments on various floors and at the end of each branch line, and must allow remote access and web-based monitoring.</t>
  </si>
  <si>
    <t>Install or upgrade master venting at the ends of all supply mains, large horizontal pipes, vertical pipes and tops of risers.</t>
  </si>
  <si>
    <t>Upgrade all steam traps to be in working order.</t>
  </si>
  <si>
    <t>Electric Heat Pump-Central VRF (2-pipe)</t>
  </si>
  <si>
    <t>Electric Heat Pump-Central VRF (3-pipe)</t>
  </si>
  <si>
    <t>Electric Heat Pump - PTHP</t>
  </si>
  <si>
    <t>Electric Heat Pump-Cold Climate Split System</t>
  </si>
  <si>
    <t>Electric Heat Pump-Ground Source/Geothermal</t>
  </si>
  <si>
    <t>Gas-PTAC (gas-fired or hydronic)</t>
  </si>
  <si>
    <t>Gas-Hydronic Radiator</t>
  </si>
  <si>
    <t>Building Owner</t>
  </si>
  <si>
    <t>Resident</t>
  </si>
  <si>
    <t>Standalone AC units</t>
  </si>
  <si>
    <t>Integrated with heating (heat pumps)</t>
  </si>
  <si>
    <t>N/A, cooling not provided</t>
  </si>
  <si>
    <t xml:space="preserve">All air conditioning meets the efficiency criteria in Appendix A or, for window or wall air conditioners, the unit will be ENERGY STAR rated or equivalent, and installed in a tightly fitting surround, air-sealed, and provided with seasonal covers or winter storage of units at the request of residents </t>
  </si>
  <si>
    <t>N/A, no cooling provided - outlets only.</t>
  </si>
  <si>
    <r>
      <rPr>
        <sz val="10"/>
        <color rgb="FF7030A0"/>
        <rFont val="Wingdings"/>
        <charset val="2"/>
      </rPr>
      <t>v</t>
    </r>
    <r>
      <rPr>
        <sz val="10"/>
        <rFont val="Bahnschrift SemiLight"/>
        <family val="2"/>
      </rPr>
      <t xml:space="preserve"> 3.3.a</t>
    </r>
  </si>
  <si>
    <t>Project includes individual temperature controls in each apartment. One from the thre items below will be applicable:</t>
  </si>
  <si>
    <r>
      <rPr>
        <b/>
        <sz val="10"/>
        <color rgb="FF3A8F98"/>
        <rFont val="Bahnschrift SemiLight"/>
        <family val="2"/>
      </rPr>
      <t>R</t>
    </r>
    <r>
      <rPr>
        <sz val="10"/>
        <color rgb="FF3A8F98"/>
        <rFont val="Bahnschrift SemiLight"/>
        <family val="2"/>
      </rPr>
      <t xml:space="preserve"> 3.3</t>
    </r>
  </si>
  <si>
    <t>List any 'Reach' criteria pursued by this project in section 3.3</t>
  </si>
  <si>
    <r>
      <rPr>
        <sz val="10"/>
        <color theme="5"/>
        <rFont val="Wingdings"/>
        <charset val="2"/>
      </rPr>
      <t>l</t>
    </r>
    <r>
      <rPr>
        <sz val="10"/>
        <rFont val="Bahnschrift SemiLight"/>
        <family val="2"/>
      </rPr>
      <t xml:space="preserve"> 3.4.a</t>
    </r>
  </si>
  <si>
    <t>Domestic Hot Water (DHW) system is being replaced in buildings &lt; 7 stories currently using oil or electric resistance as a primary heating source, or where equipment is located in the basement or cellar in a flood-prone area, and will be replaced with a high-performance electric DHW system as required.</t>
  </si>
  <si>
    <t>Yes, DHW replaced with electric</t>
  </si>
  <si>
    <t>N/A, 3.4.b or 3.4.c apply</t>
  </si>
  <si>
    <t>N/A, 3.4.a doesn't apply</t>
  </si>
  <si>
    <t>DHW system does not require electrification and will be replaced with high performance non-electric DHW systems meeting the performance standards outlined in Appendix A</t>
  </si>
  <si>
    <t>Yes, DHW replaced with non-electric</t>
  </si>
  <si>
    <t>N/A, 3.4.a or 3.4.c apply</t>
  </si>
  <si>
    <r>
      <rPr>
        <sz val="10"/>
        <color rgb="FF7030A0"/>
        <rFont val="Wingdings"/>
        <charset val="2"/>
      </rPr>
      <t>v</t>
    </r>
    <r>
      <rPr>
        <sz val="10"/>
        <rFont val="Bahnschrift SemiLight"/>
        <family val="2"/>
      </rPr>
      <t xml:space="preserve"> 3.4.c</t>
    </r>
  </si>
  <si>
    <t>Yes, DHW not being replaced</t>
  </si>
  <si>
    <t>N/A, 3.4.a or 3.4.b apply</t>
  </si>
  <si>
    <t>Integrated with heating system</t>
  </si>
  <si>
    <t>Gas, Standalone</t>
  </si>
  <si>
    <t xml:space="preserve">Gas, Condensing </t>
  </si>
  <si>
    <t>Electric Heat Pump, Central</t>
  </si>
  <si>
    <t xml:space="preserve">Hybrid Heat Pump, In-unit </t>
  </si>
  <si>
    <t xml:space="preserve">Electric DHW units, In-unit </t>
  </si>
  <si>
    <r>
      <rPr>
        <sz val="10"/>
        <color rgb="FF7030A0"/>
        <rFont val="Wingdings"/>
        <charset val="2"/>
      </rPr>
      <t>v</t>
    </r>
    <r>
      <rPr>
        <sz val="10"/>
        <rFont val="Bahnschrift SemiLight"/>
        <family val="2"/>
      </rPr>
      <t xml:space="preserve"> 3.4.d</t>
    </r>
  </si>
  <si>
    <t>N/A, no uninsulated components</t>
  </si>
  <si>
    <t>3.5.a</t>
  </si>
  <si>
    <t>What is the proposed common areas ventilation system?</t>
  </si>
  <si>
    <t>Natural Ventilation, no change</t>
  </si>
  <si>
    <t>Existing Mechanical Ventilation, no change</t>
  </si>
  <si>
    <t>New Exhaust-Only</t>
  </si>
  <si>
    <t>New ERV</t>
  </si>
  <si>
    <r>
      <rPr>
        <sz val="10"/>
        <color rgb="FF7030A0"/>
        <rFont val="Wingdings"/>
        <charset val="2"/>
      </rPr>
      <t>v</t>
    </r>
    <r>
      <rPr>
        <sz val="10"/>
        <rFont val="Bahnschrift SemiLight"/>
        <family val="2"/>
      </rPr>
      <t xml:space="preserve"> 3.5.b</t>
    </r>
  </si>
  <si>
    <t xml:space="preserve">Projects relying on code-compliant natural ventilation are ensuring that all windows and openings required for ventilation are fully operable. </t>
  </si>
  <si>
    <t>3.5.d</t>
  </si>
  <si>
    <t>3.5.f</t>
  </si>
  <si>
    <t>Resident provided with the "Ensuring Safe Ventilation" flyer.</t>
  </si>
  <si>
    <t>3.6.a</t>
  </si>
  <si>
    <t>3.6.b</t>
  </si>
  <si>
    <t>Building Envelope</t>
  </si>
  <si>
    <t>Not in scope</t>
  </si>
  <si>
    <t>New Roof - NYCECC Compliant</t>
  </si>
  <si>
    <t>New Roof - High Performance</t>
  </si>
  <si>
    <t>Cool Roof Coating</t>
  </si>
  <si>
    <t>N/A, existing windows (NOT meeting code)</t>
  </si>
  <si>
    <t>N/A, windows already meet 2020 NYCECC</t>
  </si>
  <si>
    <t>Replacing &lt; 50% windows</t>
  </si>
  <si>
    <t>Replacing &gt; 50% windows</t>
  </si>
  <si>
    <t>Insulation is not feasible</t>
  </si>
  <si>
    <t>Partial wall insulation</t>
  </si>
  <si>
    <t>Full wall insulation</t>
  </si>
  <si>
    <t>Partial over-cladding</t>
  </si>
  <si>
    <t>Full over-cladding</t>
  </si>
  <si>
    <t>4.1.a</t>
  </si>
  <si>
    <t>All new windows, doors, skylights, roofing, and insulation installed  will meet 2020 NYCECC requirements.</t>
  </si>
  <si>
    <t>4.1.b</t>
  </si>
  <si>
    <t>For buildings electrifying heating systems, all windows and roof insulation will meet 2020 NYCECC requirements.</t>
  </si>
  <si>
    <r>
      <rPr>
        <sz val="10"/>
        <color rgb="FF7030A0"/>
        <rFont val="Wingdings"/>
        <charset val="2"/>
      </rPr>
      <t>v</t>
    </r>
    <r>
      <rPr>
        <sz val="10"/>
        <rFont val="Bahnschrift SemiLight"/>
        <family val="2"/>
      </rPr>
      <t xml:space="preserve"> 4.1.c</t>
    </r>
  </si>
  <si>
    <t>Air sealing to separate conditioned from unconditioned space.</t>
  </si>
  <si>
    <t>4.1.d</t>
  </si>
  <si>
    <t>Insulation will be added to all accessible exterior walls and roof cavities.</t>
  </si>
  <si>
    <t>4.1.e</t>
  </si>
  <si>
    <t>For buildings not requiring roof replacement, cool roof coating will be installed to reduce solar heat gain.</t>
  </si>
  <si>
    <r>
      <rPr>
        <b/>
        <sz val="10"/>
        <color rgb="FF3A8F98"/>
        <rFont val="Bahnschrift SemiLight"/>
        <family val="2"/>
      </rPr>
      <t>R</t>
    </r>
    <r>
      <rPr>
        <sz val="10"/>
        <color rgb="FF3A8F98"/>
        <rFont val="Bahnschrift SemiLight"/>
        <family val="2"/>
      </rPr>
      <t xml:space="preserve"> 4.1</t>
    </r>
  </si>
  <si>
    <t>List any 'Reach' criteria pursued by this project in section 4.1</t>
  </si>
  <si>
    <t>Solar</t>
  </si>
  <si>
    <t>4.2.a</t>
  </si>
  <si>
    <t>Does scope in any building trigger LL92/94 of 2019?</t>
  </si>
  <si>
    <t>Yes, LL92/94 applies</t>
  </si>
  <si>
    <t>No, LL92/94 doesn't apply</t>
  </si>
  <si>
    <t>Yes, approved</t>
  </si>
  <si>
    <t>Submitted and Pending Approval</t>
  </si>
  <si>
    <t>Not submitted yet</t>
  </si>
  <si>
    <t>Will Solar be included?</t>
  </si>
  <si>
    <t>Yes. Ballasted Array</t>
  </si>
  <si>
    <t>Yes, Mechanically Attached Planar Array</t>
  </si>
  <si>
    <t>Yes, Raised Canopy Array</t>
  </si>
  <si>
    <t>Yes, Other Solar Array</t>
  </si>
  <si>
    <t>No, waived per Solar Feasibility Analysis</t>
  </si>
  <si>
    <t>No, but Green Roof</t>
  </si>
  <si>
    <t>No, but offsite Community Solar</t>
  </si>
  <si>
    <t>If included, which is the Solar System Size (kW)?</t>
  </si>
  <si>
    <r>
      <rPr>
        <b/>
        <sz val="10"/>
        <color rgb="FF3A8F98"/>
        <rFont val="Bahnschrift SemiLight"/>
        <family val="2"/>
      </rPr>
      <t>R</t>
    </r>
    <r>
      <rPr>
        <sz val="10"/>
        <color rgb="FF3A8F98"/>
        <rFont val="Bahnschrift SemiLight"/>
        <family val="2"/>
      </rPr>
      <t xml:space="preserve"> 4.2</t>
    </r>
  </si>
  <si>
    <t>List any 'Reach' criteria pursued by this project in section 4.2</t>
  </si>
  <si>
    <t>Appliances</t>
  </si>
  <si>
    <r>
      <rPr>
        <sz val="10"/>
        <color rgb="FFF37447"/>
        <rFont val="Wingdings"/>
        <charset val="2"/>
      </rPr>
      <t>l</t>
    </r>
    <r>
      <rPr>
        <sz val="10"/>
        <rFont val="Bahnschrift SemiLight"/>
        <family val="2"/>
      </rPr>
      <t xml:space="preserve"> 4.3.a</t>
    </r>
  </si>
  <si>
    <t>Electrical upgrades are being implemented as part of a comprehensive electrification project, or for other reasons.</t>
  </si>
  <si>
    <t>Building-wide gas line repairs/replacement is necessary and costs to electrify appliances can achieve cost parity.</t>
  </si>
  <si>
    <t>If any of the two above are applicable, all new appliances must be replaced with High Performance Electric Alternatives</t>
  </si>
  <si>
    <t>Yes, electric appliances</t>
  </si>
  <si>
    <t>Is a waiver being sought for compliance with criterion 4.3.a?</t>
  </si>
  <si>
    <t>4.3.b</t>
  </si>
  <si>
    <t>Electrification of appliances is not feasible and all new (eligible) appliances will be ENERGY STAR certified.</t>
  </si>
  <si>
    <t>Yes, ENERGY STAR non-electric appliances</t>
  </si>
  <si>
    <t>N/A, 3.4.a applies</t>
  </si>
  <si>
    <t>New gas ranges</t>
  </si>
  <si>
    <t>New electric stoves</t>
  </si>
  <si>
    <t>New induction stoves</t>
  </si>
  <si>
    <t>Existing gas stoves</t>
  </si>
  <si>
    <t>Existing electric stoves</t>
  </si>
  <si>
    <t>N/A, not provided</t>
  </si>
  <si>
    <t>Existing, common area</t>
  </si>
  <si>
    <t>Existing, in-unit</t>
  </si>
  <si>
    <t>New, common area</t>
  </si>
  <si>
    <t>New, in-unit</t>
  </si>
  <si>
    <t>Existing, common area, gas</t>
  </si>
  <si>
    <t>Existing, in-unit, gas</t>
  </si>
  <si>
    <t>Existing, common area, electric</t>
  </si>
  <si>
    <t>Existing, in-unit, electric</t>
  </si>
  <si>
    <t>New, common area, gas</t>
  </si>
  <si>
    <t>New, in-unit, gas</t>
  </si>
  <si>
    <t>New, common area, electric</t>
  </si>
  <si>
    <t>New, in-unit, electric</t>
  </si>
  <si>
    <r>
      <rPr>
        <b/>
        <sz val="10"/>
        <color rgb="FF3A8F98"/>
        <rFont val="Bahnschrift SemiLight"/>
        <family val="2"/>
      </rPr>
      <t>R</t>
    </r>
    <r>
      <rPr>
        <sz val="10"/>
        <color rgb="FF3A8F98"/>
        <rFont val="Bahnschrift SemiLight"/>
        <family val="2"/>
      </rPr>
      <t xml:space="preserve"> 4.3</t>
    </r>
  </si>
  <si>
    <t>List any 'Reach' criteria pursued by this project in section 4.3</t>
  </si>
  <si>
    <t>Lighting</t>
  </si>
  <si>
    <t>Common areas only</t>
  </si>
  <si>
    <t>In-unit only</t>
  </si>
  <si>
    <t>Exterior only</t>
  </si>
  <si>
    <t>Common areas &amp; in-unit</t>
  </si>
  <si>
    <t>Common areas &amp; exterior</t>
  </si>
  <si>
    <t>in-unit &amp; exterior</t>
  </si>
  <si>
    <t>Common areas, in-unit &amp; exterior</t>
  </si>
  <si>
    <t>N/A, no new lighting</t>
  </si>
  <si>
    <t>4.4.a</t>
  </si>
  <si>
    <t>In Dwelling Units and Exterior: New lighting will be Energy Star certified, LED, or equivalent.</t>
  </si>
  <si>
    <t>4.4.b</t>
  </si>
  <si>
    <t xml:space="preserve">In Dwelling Units and Exterior: Where new lighting is not being installed, bulbs will be replaced with LED or equivalent </t>
  </si>
  <si>
    <r>
      <rPr>
        <sz val="10"/>
        <color rgb="FF7030A0"/>
        <rFont val="Wingdings"/>
        <charset val="2"/>
      </rPr>
      <t>v</t>
    </r>
    <r>
      <rPr>
        <sz val="10"/>
        <color theme="1"/>
        <rFont val="Bahnschrift SemiLight"/>
        <family val="2"/>
      </rPr>
      <t xml:space="preserve"> 4.4.c</t>
    </r>
  </si>
  <si>
    <t>In Common Area: all lighting will be ENERGY STAR certified, LED or equivalent.</t>
  </si>
  <si>
    <t>4.4.d</t>
  </si>
  <si>
    <t>In Common Area: lighting will be controlled by occupancy sensors or automatic bi-level lighting controls.</t>
  </si>
  <si>
    <t>4.4.e</t>
  </si>
  <si>
    <t>On Exterior: lighting being replaced will include motion sensors, photocells, or astronomic time-clock operation and be Dark-Sky certified or equivalent.</t>
  </si>
  <si>
    <r>
      <rPr>
        <b/>
        <sz val="10"/>
        <color rgb="FF3A8F98"/>
        <rFont val="Bahnschrift SemiLight"/>
        <family val="2"/>
      </rPr>
      <t>R</t>
    </r>
    <r>
      <rPr>
        <sz val="10"/>
        <color rgb="FF3A8F98"/>
        <rFont val="Bahnschrift SemiLight"/>
        <family val="2"/>
      </rPr>
      <t xml:space="preserve"> 4.4</t>
    </r>
  </si>
  <si>
    <t>List any 'Reach' criteria pursued by this project in section 4.4</t>
  </si>
  <si>
    <t>Water</t>
  </si>
  <si>
    <t>4.5.a</t>
  </si>
  <si>
    <t>If replacing toilets and faucets, Low Flow/Water Sense certified fixtures will be selected and designed to reduce total usage by at least 20%.</t>
  </si>
  <si>
    <t>New showerheads with max. 1.75 gpm will be installed.</t>
  </si>
  <si>
    <t>4.5.b</t>
  </si>
  <si>
    <t>If keeping existing lavatory and kitchen faucets, install aerators to reduce flow rate.</t>
  </si>
  <si>
    <t>4.5.c</t>
  </si>
  <si>
    <t>All visible or known leaks will be tested and repaired.</t>
  </si>
  <si>
    <t>4.5.d</t>
  </si>
  <si>
    <t>If including landscaping, native/drought-tolerant plant species will be selected, to reduce irrigation water use.</t>
  </si>
  <si>
    <r>
      <rPr>
        <b/>
        <sz val="10"/>
        <color rgb="FF3A8F98"/>
        <rFont val="Bahnschrift SemiLight"/>
        <family val="2"/>
      </rPr>
      <t>R</t>
    </r>
    <r>
      <rPr>
        <sz val="10"/>
        <color rgb="FF3A8F98"/>
        <rFont val="Bahnschrift SemiLight"/>
        <family val="2"/>
      </rPr>
      <t xml:space="preserve"> 4.5</t>
    </r>
  </si>
  <si>
    <t>List any 'Reach' criteria pursued by this project in section 4.5</t>
  </si>
  <si>
    <t>Healthy Materials</t>
  </si>
  <si>
    <t>5.1.a</t>
  </si>
  <si>
    <t>All new interior paints, coatings and primers will have VOC content less than SCAQMD 1113 thresholds and with VOC emissions compliant with CDPH Standard Method.</t>
  </si>
  <si>
    <t>5.1.b</t>
  </si>
  <si>
    <t>All interior adhesives and sealants used on project to have VOC content less than or equal to the thresholds provided by the most recent version of SCAQMD 1168.</t>
  </si>
  <si>
    <t>5.1.c</t>
  </si>
  <si>
    <t>New flooring complies with CDPH emission requirements. Flexible PVC with phthalates are not allowed, and carpets will not be used in entryways, wet areas or utility rooms.</t>
  </si>
  <si>
    <t>5.1.d</t>
  </si>
  <si>
    <t>New insulation will be formaldehyde-free</t>
  </si>
  <si>
    <t>5.1.e</t>
  </si>
  <si>
    <t>New composite wood will meet CARB Phase 2 and/or SCA Title IV formaldehyde emissions limits. 
For interior products not covered by these requirements, products must have no added urea formaldehyde (NAUF).</t>
  </si>
  <si>
    <r>
      <rPr>
        <b/>
        <sz val="10"/>
        <color rgb="FF3A8F98"/>
        <rFont val="Bahnschrift SemiLight"/>
        <family val="2"/>
      </rPr>
      <t>R</t>
    </r>
    <r>
      <rPr>
        <sz val="10"/>
        <color rgb="FF3A8F98"/>
        <rFont val="Bahnschrift SemiLight"/>
        <family val="2"/>
      </rPr>
      <t xml:space="preserve"> 5.1</t>
    </r>
  </si>
  <si>
    <t>List any 'Reach' criteria pursued by this project in section 5.1</t>
  </si>
  <si>
    <t>Moisture and Mold</t>
  </si>
  <si>
    <t>5.2.a</t>
  </si>
  <si>
    <t xml:space="preserve">In bathrooms, kitchens, and laundry areas, moisture-resistant finishes and backing materials will be used when being replaced . Unsealed grout will be avoided. </t>
  </si>
  <si>
    <t>5.2.b</t>
  </si>
  <si>
    <t xml:space="preserve">Owner has investigated and removed all indoor health hazards that trigger asthma, including moisture and mold, as required by LL55 of 2018. </t>
  </si>
  <si>
    <t>5.2.c</t>
  </si>
  <si>
    <t>For mold removal &gt; 10 sf in buildings with 10+units, a licensed remediator has been used.</t>
  </si>
  <si>
    <t>Asbestos</t>
  </si>
  <si>
    <t>All criteria specified in Design Guidelines for section 5.3, page 31 will be followed.</t>
  </si>
  <si>
    <t>Lead Paint</t>
  </si>
  <si>
    <t>All criteria specified in Design Guidelines for section 5.4, page 31 will be followed</t>
  </si>
  <si>
    <t>Integrated Pest Management</t>
  </si>
  <si>
    <t>5.5.a</t>
  </si>
  <si>
    <t>Sealing of walls, floor, and joint penetrations, particularly at entry points under kitchen and bathroom sinks, will be performed to prevent pest entry.</t>
  </si>
  <si>
    <t>Rodent-and-corrosion-proof screens will be installed at openings greater than 1/4-inch.</t>
  </si>
  <si>
    <t>5.5.b</t>
  </si>
  <si>
    <t>Owners will investigate and remove all indoor health hazads that trigger asthma, including mold, and ensure that properties remain free of such hazards.</t>
  </si>
  <si>
    <t>5.5.c</t>
  </si>
  <si>
    <t>Owners will speak with building staff and residents to identify areas of potential or historic pest entry and address those areas in the Pest Management Plan.</t>
  </si>
  <si>
    <r>
      <rPr>
        <b/>
        <sz val="10"/>
        <color rgb="FF3A8F98"/>
        <rFont val="Bahnschrift SemiLight"/>
        <family val="2"/>
      </rPr>
      <t>R</t>
    </r>
    <r>
      <rPr>
        <sz val="10"/>
        <color rgb="FF3A8F98"/>
        <rFont val="Bahnschrift SemiLight"/>
        <family val="2"/>
      </rPr>
      <t xml:space="preserve"> 5.5</t>
    </r>
  </si>
  <si>
    <t>List any 'Reach' criteria pursued by this project in section 5.5</t>
  </si>
  <si>
    <t>Waste Management</t>
  </si>
  <si>
    <t>5.6.a</t>
  </si>
  <si>
    <t>If newly-altered mixed-use buildings with 150+ dwelling units, OR where 50%+ floor area is renovated to be classified by DOB as a multiple dwelling unit, a Waste Management Plan to the DSNY will be submitted.</t>
  </si>
  <si>
    <t>5.6.b</t>
  </si>
  <si>
    <t>Space for collection of organics will be allocated in all waste collection areas.</t>
  </si>
  <si>
    <t>5.6.c</t>
  </si>
  <si>
    <t>Separate bins for collection of trash and recycling will be provided for all units and shared commuity rooms, including a designated area near mail/ package rooms to collect cardboard.</t>
  </si>
  <si>
    <t>5.6.d</t>
  </si>
  <si>
    <t>Educational signage will be installed in waste areas and resources about recycling provided to residents</t>
  </si>
  <si>
    <r>
      <rPr>
        <b/>
        <sz val="10"/>
        <color rgb="FF3A8F98"/>
        <rFont val="Bahnschrift SemiLight"/>
        <family val="2"/>
      </rPr>
      <t>R</t>
    </r>
    <r>
      <rPr>
        <sz val="10"/>
        <color rgb="FF3A8F98"/>
        <rFont val="Bahnschrift SemiLight"/>
        <family val="2"/>
      </rPr>
      <t xml:space="preserve"> 5.6</t>
    </r>
  </si>
  <si>
    <t>List any 'Reach' criteria pursued by this project in section 5.6</t>
  </si>
  <si>
    <t>Active Design</t>
  </si>
  <si>
    <t>5.7.a</t>
  </si>
  <si>
    <t>Building is an elevator building, and will increase the visibility and aesthetic quality of stairwells, eliminate stairway door locks where possible and provide signage to encourage the use of stairs.</t>
  </si>
  <si>
    <r>
      <rPr>
        <b/>
        <sz val="10"/>
        <color rgb="FF3A8F98"/>
        <rFont val="Bahnschrift SemiLight"/>
        <family val="2"/>
      </rPr>
      <t>R</t>
    </r>
    <r>
      <rPr>
        <sz val="10"/>
        <color rgb="FF3A8F98"/>
        <rFont val="Bahnschrift SemiLight"/>
        <family val="2"/>
      </rPr>
      <t xml:space="preserve"> 5.7</t>
    </r>
  </si>
  <si>
    <t>List any 'Reach' criteria pursued by this project in section 5.7</t>
  </si>
  <si>
    <t>Smoke Free Buildings Policy</t>
  </si>
  <si>
    <t>5.8.a</t>
  </si>
  <si>
    <t>NYC Smoke Free Air Act (SFAA) will be implemented.</t>
  </si>
  <si>
    <t>ACCESSIBILITY &amp; AGE-FRIENDLY DESIGN</t>
  </si>
  <si>
    <t>Project will comply with the accessibility requirements of Section 504 of the Rehabilitation Act of 1973 and will submit all relevant documentation.</t>
  </si>
  <si>
    <t>Project will comply with the Uniform Federal Accessibility Standards (UFAS) or 2010 ADA Standards for Accessible Design and will submit all relevant documentation.</t>
  </si>
  <si>
    <t>Any amenities requested by seniors and residents with a disability per completed "Aging-in-Place Resident Survey" have been accomodated.</t>
  </si>
  <si>
    <t>N/A, no Seniors or residents with disability</t>
  </si>
  <si>
    <t>Yes, Senior Housing</t>
  </si>
  <si>
    <t>No. 6.2.b-6.2.d are N/A</t>
  </si>
  <si>
    <t>6.2.b</t>
  </si>
  <si>
    <t>6.2.c</t>
  </si>
  <si>
    <t>6.2.d</t>
  </si>
  <si>
    <t>List any 'Reach' criteria pursued by this project in section 6.2</t>
  </si>
  <si>
    <r>
      <rPr>
        <sz val="10"/>
        <color rgb="FFC00000"/>
        <rFont val="Wingdings"/>
        <charset val="2"/>
      </rPr>
      <t>u</t>
    </r>
    <r>
      <rPr>
        <sz val="10"/>
        <color rgb="FFC00000"/>
        <rFont val="Bahnschrift SemiLight"/>
        <family val="2"/>
      </rPr>
      <t xml:space="preserve"> 7.1.a</t>
    </r>
  </si>
  <si>
    <t>N/A, no common areas in building qualifying for criterion.</t>
  </si>
  <si>
    <t>Project Manuals</t>
  </si>
  <si>
    <t>Operations &amp; Maintenance Manual will be provided to staff, including O&amp;M guidance and specifications for MEP equipment including O&amp;M schedules, location of shut-offs, and safe cleaning and pest protocols.</t>
  </si>
  <si>
    <t>Emergency Management Manual will be provided to and residents including building evacuation plan, location of backup power and broadband, and a means to locate outside emergency resources.</t>
  </si>
  <si>
    <t>Resident Manual will be provided to residents including easy-to-read instructions for resident-controlled equipment and appliances, tips for saving energy, and information about low-income utility programs.</t>
  </si>
  <si>
    <t>8.1.d</t>
  </si>
  <si>
    <t>Digital copies of the above-mentioned manuals will be submitted to HPD.</t>
  </si>
  <si>
    <t>Staff &amp; Resident Training</t>
  </si>
  <si>
    <t xml:space="preserve">Building staff will be required to be present for mechancial system start up and provide periodic training on system use, including onboarding new staff. </t>
  </si>
  <si>
    <t>8.2.b</t>
  </si>
  <si>
    <t>In buildings with heat pumps or other unfamiliar in-unit technologies Residents will be provided with training on system use within 30 days of move-in, and periodic training as needed or at turnover.</t>
  </si>
  <si>
    <r>
      <rPr>
        <b/>
        <sz val="10"/>
        <color rgb="FF3A8F98"/>
        <rFont val="Bahnschrift SemiLight"/>
        <family val="2"/>
      </rPr>
      <t>R</t>
    </r>
    <r>
      <rPr>
        <sz val="10"/>
        <color rgb="FF3A8F98"/>
        <rFont val="Bahnschrift SemiLight"/>
        <family val="2"/>
      </rPr>
      <t xml:space="preserve"> 8.2</t>
    </r>
  </si>
  <si>
    <t>List any 'Reach' criteria pursued by this project in section 8.2.</t>
  </si>
  <si>
    <t>Benchmarking</t>
  </si>
  <si>
    <t>For buildings with 5+ units, Benchmarking with prequalified benchmarking provided will be set-up and data shared with HPD.</t>
  </si>
  <si>
    <t>8.4.a</t>
  </si>
  <si>
    <t>8.4.b</t>
  </si>
  <si>
    <t>8.4.c</t>
  </si>
  <si>
    <t>8.5.a</t>
  </si>
  <si>
    <t>LEED v4 Gold</t>
  </si>
  <si>
    <t>LEED v4 Platinum</t>
  </si>
  <si>
    <t>2020 EGC Plus</t>
  </si>
  <si>
    <t>PHI</t>
  </si>
  <si>
    <t>PHIUS</t>
  </si>
  <si>
    <t>LEEDv4.1 BD&amp;C Zero</t>
  </si>
  <si>
    <t>EGC Substantial Rehab</t>
  </si>
  <si>
    <t>EGC Moderate Rehab</t>
  </si>
  <si>
    <t>N/A, not pursuing EGC</t>
  </si>
  <si>
    <t>If EGC, Moderate Rehab with Tenants-in-place, will it follow the new EGC Prescriptive Path?</t>
  </si>
  <si>
    <t>N/A, not Mod Rehab with Tenants-in-place</t>
  </si>
  <si>
    <t>Yes, Prescriptive Path for Mod Rehab with Tenants-in-place</t>
  </si>
  <si>
    <t>No, Mod Rehab Tenants-in-place not pursuing Prescriptive Path</t>
  </si>
  <si>
    <t>2020EGC NYC Overalay v2, criterion 5.1b
Refer to EGC Energy Performance Report</t>
  </si>
  <si>
    <t>Equivalent to ASHRAE 90.1-2013</t>
  </si>
  <si>
    <t>15% better than ASHRAE 90.1-2013</t>
  </si>
  <si>
    <t>25% better than ASHRAE 90.1-2013</t>
  </si>
  <si>
    <t>40% better than ASHRAE 90.1-2013</t>
  </si>
  <si>
    <t>HERS = 100-80</t>
  </si>
  <si>
    <t>HERS = 80-65</t>
  </si>
  <si>
    <t>HERS = 65-50</t>
  </si>
  <si>
    <t>HERS &lt; 50</t>
  </si>
  <si>
    <t>EnerPHIt / PHPP</t>
  </si>
  <si>
    <t>Yes, CRDG Risk Exposure Tool</t>
  </si>
  <si>
    <t xml:space="preserve">Construction disturbs 20,000 sf or more of soil or create 5,000 sf or more new impervious surface and will submit DEP Stormwater Construction Permits. </t>
  </si>
  <si>
    <t>Is the site defined as flood-prone per the Design Guidelines? 
If yes, respond to 2.2.b - 2.2.j</t>
  </si>
  <si>
    <t>Not yet</t>
  </si>
  <si>
    <t>New HVAC and/or critical equipment that cannot be elevated will be encapsulated and/or dry flood-proof or placed above the level of the 2050s SLR-adjusted DFE or above grade as determined by a qualified engineer.</t>
  </si>
  <si>
    <t>No, seeking waiver</t>
  </si>
  <si>
    <t>N/A, building does not have space to accommodate</t>
  </si>
  <si>
    <t>Yes, faulty steam heating systems</t>
  </si>
  <si>
    <t>Yes, heating in basement + flood-prone</t>
  </si>
  <si>
    <t>N/A, Gut rehab following 3.1.b</t>
  </si>
  <si>
    <t>N/A, Sub rehab but none of the options above applies</t>
  </si>
  <si>
    <t>Yes, Sub rehab replacing with high-performance electric heating system</t>
  </si>
  <si>
    <t>N/A, Sub rehab following 3.1.a</t>
  </si>
  <si>
    <t>Yes, Gut Rehab, full electrification</t>
  </si>
  <si>
    <t>Refer to HPD's Electric Heating Policy.</t>
  </si>
  <si>
    <t>Electric Heat Pump-PTHP</t>
  </si>
  <si>
    <t>Resident-paid  heat only allowed in certain cases, refer to HPD's Electric Heating Policy.</t>
  </si>
  <si>
    <t>N/A, Electrification not required</t>
  </si>
  <si>
    <t>Not seeking electrification waiver</t>
  </si>
  <si>
    <t>Yes, both common areas and in-unit</t>
  </si>
  <si>
    <t>Yes, common areas only</t>
  </si>
  <si>
    <t>Yes, in-unit only</t>
  </si>
  <si>
    <t>No, no new system installed</t>
  </si>
  <si>
    <t>No, not keeping any existing system</t>
  </si>
  <si>
    <r>
      <rPr>
        <b/>
        <sz val="10"/>
        <color rgb="FF0070C0"/>
        <rFont val="Bahnschrift SemiLight"/>
        <family val="2"/>
      </rPr>
      <t>R</t>
    </r>
    <r>
      <rPr>
        <sz val="10"/>
        <color rgb="FF0070C0"/>
        <rFont val="Bahnschrift SemiLight"/>
        <family val="2"/>
      </rPr>
      <t xml:space="preserve"> 6</t>
    </r>
  </si>
  <si>
    <r>
      <rPr>
        <i/>
        <sz val="9"/>
        <color rgb="FF00B050"/>
        <rFont val="Bahnschrift SemiLight"/>
        <family val="2"/>
      </rPr>
      <t>2020EGC NYC Overlay v2, criterion 7.7.</t>
    </r>
    <r>
      <rPr>
        <i/>
        <sz val="9"/>
        <color theme="10"/>
        <rFont val="Bahnschrift SemiLight"/>
        <family val="2"/>
      </rPr>
      <t xml:space="preserve">
Review HPD Broadband Guidelines.</t>
    </r>
  </si>
  <si>
    <t>N/A, no work on elevator</t>
  </si>
  <si>
    <r>
      <rPr>
        <sz val="11"/>
        <color rgb="FFFFFFFF"/>
        <rFont val="Bahnschrift SemiBold"/>
        <family val="2"/>
      </rPr>
      <t xml:space="preserve">INSTRUCTIONS: 
</t>
    </r>
    <r>
      <rPr>
        <sz val="11"/>
        <rFont val="Bahnschrift SemiLight"/>
        <family val="2"/>
      </rPr>
      <t>Use this tab for all Moderate Rehab buildings in your project. If your project includes Substantial or Gut Rehabs, use the 'DGs SubGut Checklist' tab for those buildings.
Enter responses for each building. Copy-paste columns, as needed, if your project has more than 10 buildings, but do NOT delete any columns - leave blank columns not needed.</t>
    </r>
    <r>
      <rPr>
        <b/>
        <sz val="11"/>
        <color rgb="FFFFFFFF"/>
        <rFont val="Bahnschrift SemiLight"/>
        <family val="2"/>
      </rPr>
      <t xml:space="preserve">
</t>
    </r>
    <r>
      <rPr>
        <sz val="11"/>
        <color rgb="FF000000"/>
        <rFont val="Bahnschrift SemiLight"/>
        <family val="2"/>
      </rPr>
      <t>For Design Consultation (Milestone #2), fill out all the blue cells.</t>
    </r>
  </si>
  <si>
    <r>
      <rPr>
        <sz val="11"/>
        <rFont val="Bahnschrift SemiBold"/>
        <family val="2"/>
      </rPr>
      <t>Symbol Legend</t>
    </r>
    <r>
      <rPr>
        <b/>
        <sz val="11"/>
        <rFont val="Bahnschrift SemiLight"/>
        <family val="2"/>
      </rPr>
      <t xml:space="preserve">
</t>
    </r>
    <r>
      <rPr>
        <sz val="4"/>
        <rFont val="Bahnschrift SemiLight"/>
        <family val="2"/>
      </rPr>
      <t xml:space="preserve">
</t>
    </r>
    <r>
      <rPr>
        <sz val="10"/>
        <color theme="9"/>
        <rFont val="Wingdings"/>
        <charset val="2"/>
      </rPr>
      <t>n</t>
    </r>
    <r>
      <rPr>
        <sz val="10"/>
        <rFont val="Bahnschrift SemiLight"/>
        <family val="2"/>
      </rPr>
      <t xml:space="preserve">  </t>
    </r>
    <r>
      <rPr>
        <sz val="10"/>
        <color theme="9"/>
        <rFont val="Bahnschrift SemiLight"/>
        <family val="2"/>
      </rPr>
      <t>Requirement overlaps with 2020 EGC NYC Overlay v2 criteria</t>
    </r>
    <r>
      <rPr>
        <sz val="10"/>
        <rFont val="Bahnschrift SemiLight"/>
        <family val="2"/>
      </rPr>
      <t xml:space="preserve">
</t>
    </r>
    <r>
      <rPr>
        <b/>
        <sz val="10"/>
        <color rgb="FF3A8F98"/>
        <rFont val="Bahnschrift SemiLight"/>
        <family val="2"/>
      </rPr>
      <t>R</t>
    </r>
    <r>
      <rPr>
        <sz val="10"/>
        <color rgb="FF3A8F98"/>
        <rFont val="Bahnschrift SemiLight"/>
        <family val="2"/>
      </rPr>
      <t xml:space="preserve">  Reach Criteria</t>
    </r>
    <r>
      <rPr>
        <sz val="10"/>
        <rFont val="Bahnschrift SemiLight"/>
        <family val="2"/>
      </rPr>
      <t xml:space="preserve">
</t>
    </r>
    <r>
      <rPr>
        <sz val="10"/>
        <color rgb="FFC00000"/>
        <rFont val="Wingdings"/>
        <charset val="2"/>
      </rPr>
      <t>u</t>
    </r>
    <r>
      <rPr>
        <sz val="10"/>
        <color rgb="FFC00000"/>
        <rFont val="Bahnschrift SemiLight"/>
        <family val="2"/>
      </rPr>
      <t xml:space="preserve">  Potential trigger for BLDS review / item to discuss with HPD</t>
    </r>
    <r>
      <rPr>
        <sz val="10"/>
        <rFont val="Bahnschrift SemiLight"/>
        <family val="2"/>
      </rPr>
      <t xml:space="preserve">
</t>
    </r>
    <r>
      <rPr>
        <sz val="10"/>
        <color rgb="FFF37447"/>
        <rFont val="Wingdings"/>
        <charset val="2"/>
      </rPr>
      <t>l</t>
    </r>
    <r>
      <rPr>
        <sz val="10"/>
        <color rgb="FFF37447"/>
        <rFont val="Bahnschrift SemiLight"/>
        <family val="2"/>
      </rPr>
      <t xml:space="preserve">  Design Waiver available</t>
    </r>
    <r>
      <rPr>
        <sz val="10"/>
        <rFont val="Bahnschrift SemiLight"/>
        <family val="2"/>
      </rPr>
      <t xml:space="preserve">
</t>
    </r>
    <r>
      <rPr>
        <sz val="10"/>
        <color rgb="FF7030A0"/>
        <rFont val="Wingdings"/>
        <charset val="2"/>
      </rPr>
      <t>v</t>
    </r>
    <r>
      <rPr>
        <sz val="10"/>
        <color rgb="FF7030A0"/>
        <rFont val="Bahnschrift SemiLight"/>
        <family val="2"/>
      </rPr>
      <t xml:space="preserve">  Measure satisfies LL97 PECM pathway</t>
    </r>
  </si>
  <si>
    <t>For HPD internal use only</t>
  </si>
  <si>
    <t>Currently, this requirement is being waived  on most projects.</t>
  </si>
  <si>
    <r>
      <t xml:space="preserve">Design Waiver Available.
Refer to Design Waiver tab.
</t>
    </r>
    <r>
      <rPr>
        <i/>
        <sz val="9"/>
        <rFont val="Bahnschrift SemiLight"/>
        <family val="2"/>
      </rPr>
      <t>Note: Electrification of space heating might trigger classification as Sub Rehab</t>
    </r>
  </si>
  <si>
    <t>Review Design Guidelines, Section 2.</t>
  </si>
  <si>
    <r>
      <rPr>
        <i/>
        <sz val="9"/>
        <rFont val="Bahnschrift SemiLight"/>
        <family val="2"/>
      </rPr>
      <t>As stormwater depths can vary, projects are encouraged to design for flash flood depths where can be determined by a qualified engineer.</t>
    </r>
    <r>
      <rPr>
        <i/>
        <sz val="9"/>
        <color rgb="FFF37447"/>
        <rFont val="Bahnschrift SemiLight"/>
        <family val="2"/>
      </rPr>
      <t xml:space="preserve">
Design Waiver Available.
Refer to Design Waiver tab.</t>
    </r>
  </si>
  <si>
    <t>If project includes any of the two listed above, AND project scope includes roof insulation and windows replacement (or existing insulation and windows meet 2020 NYCECC requirements), will convert those systems to high-performance electric equipment meeting the performance standards outlined in Design Guidelines Appendix A.</t>
  </si>
  <si>
    <t>Note that electrification in conjunction with roof or window work will likely cause project to be reclassified as a Sub Rehab. Projects that can't support a Sub Rehab scope are required to seek a Waiver for this criterion.</t>
  </si>
  <si>
    <t>Heating systems and equipment are being replaced but not required to be electric, and will be replaced with non-electric system compliant with Design Guidelines Appendix A. System will be right-sized using a Cold-Start or Equivalent Direct Radiation (EDR) method, reduce energy use by at least 10%, and not use oil as a source of fuel.</t>
  </si>
  <si>
    <t>Refer to Appendinx A of the Design Guidelines.</t>
  </si>
  <si>
    <r>
      <t xml:space="preserve">All applicable measures are required.
</t>
    </r>
    <r>
      <rPr>
        <i/>
        <sz val="9"/>
        <color rgb="FF7030A0"/>
        <rFont val="Bahnschrift Light"/>
        <family val="2"/>
      </rPr>
      <t>Rows 61-67 measures will satisfy the LL97 PECM pathway.</t>
    </r>
    <r>
      <rPr>
        <i/>
        <sz val="9"/>
        <rFont val="Bahnschrift Light"/>
        <family val="2"/>
      </rPr>
      <t xml:space="preserve">
Steam traps are not required at 2-pipe steam heaters equipped with correctly sized orifice plates.</t>
    </r>
  </si>
  <si>
    <t xml:space="preserve">Be repaired/upgraded to meet the performance requirements in Design Guidelines Appendix A. </t>
  </si>
  <si>
    <t>These measures will satisfy the LL97 PECM pathway.</t>
  </si>
  <si>
    <t>Refer to 'Resident Resources' on the HPD Sustainability webpage</t>
  </si>
  <si>
    <t>ESMFNC National HVAC Functional Testing Checklist</t>
  </si>
  <si>
    <t>ESMFNC National Rater Field Checklist</t>
  </si>
  <si>
    <r>
      <rPr>
        <i/>
        <sz val="9"/>
        <color rgb="FF7030A0"/>
        <rFont val="Bahnschrift SemiLight"/>
        <family val="2"/>
      </rPr>
      <t>These measures will satisfy the LL97 PECM pathway.</t>
    </r>
    <r>
      <rPr>
        <i/>
        <sz val="9"/>
        <rFont val="Bahnschrift SemiLight"/>
        <family val="2"/>
      </rPr>
      <t xml:space="preserve">
Includes perimeter of all windows, exterior doors, Acs and PTACs, stair/elevator shafts, roof curbs, and any penetration on envelope.</t>
    </r>
  </si>
  <si>
    <r>
      <rPr>
        <i/>
        <sz val="9"/>
        <rFont val="Bahnschrift SemiLight"/>
        <family val="2"/>
      </rPr>
      <t>Submit Solar Feasibility Analysis.</t>
    </r>
    <r>
      <rPr>
        <i/>
        <sz val="9"/>
        <color theme="10"/>
        <rFont val="Bahnschrift SemiLight"/>
        <family val="2"/>
      </rPr>
      <t xml:space="preserve">
Review HPD Solar Where Feasible Policy.</t>
    </r>
  </si>
  <si>
    <t>Utility direct install programs may be available to cover costs.</t>
  </si>
  <si>
    <r>
      <t xml:space="preserve">These measures will satisfy the LL97 PECM pathway.
</t>
    </r>
    <r>
      <rPr>
        <i/>
        <sz val="9"/>
        <rFont val="Bahnschrift SemiLight"/>
        <family val="2"/>
      </rPr>
      <t>These measures will also satisfy LL134 where applicable.</t>
    </r>
  </si>
  <si>
    <t>Exception when not allowed by DOB code.</t>
  </si>
  <si>
    <t>Refer to the list of DarkSky Approved products</t>
  </si>
  <si>
    <r>
      <rPr>
        <i/>
        <sz val="9"/>
        <rFont val="Bahnschrift SemiLight"/>
        <family val="2"/>
      </rPr>
      <t>Toilet: 1.28 gpf or Dual Flush
Lavatory Faucet: 1.0 gpm
Kitchen Faucet: 1.5 gpm
Showerheads: 1.75 gpm</t>
    </r>
    <r>
      <rPr>
        <i/>
        <sz val="9"/>
        <color theme="10"/>
        <rFont val="Bahnschrift SemiLight"/>
        <family val="2"/>
      </rPr>
      <t xml:space="preserve">
Refer to WaterSense Products Database</t>
    </r>
  </si>
  <si>
    <t>Refer to SCAQMD 1113</t>
  </si>
  <si>
    <t xml:space="preserve">Refer to SCAQMD 1168 </t>
  </si>
  <si>
    <t>Refer to HomeFree Insulation Product Guidance</t>
  </si>
  <si>
    <t>Refer to Local Law 55 of 2018</t>
  </si>
  <si>
    <t>Refer to DSNY Waste Management Plans requirements</t>
  </si>
  <si>
    <t>Refer to DSNY Curbside Composting Program</t>
  </si>
  <si>
    <t>Refer to DSNY materials</t>
  </si>
  <si>
    <t>Refer to Active Design Guidelines</t>
  </si>
  <si>
    <t>Refer to the Smoke Free Air Act (SFAA) full language.</t>
  </si>
  <si>
    <t>Examples of typical triggers: work in kitchen, bathrooms and/or doorways, and/or work in common areas like remodeling of mailroom</t>
  </si>
  <si>
    <t>aging-in-place-specifications.pdf (nyc.gov)</t>
  </si>
  <si>
    <t>Send manuals to greencommunities@hpd.nyc.gov</t>
  </si>
  <si>
    <t>See Design Guidelines Appendix E for free training resources.</t>
  </si>
  <si>
    <t>Refer to HPD Benchmarking Protocol</t>
  </si>
  <si>
    <t>HPD Design Waiver Request Form</t>
  </si>
  <si>
    <r>
      <rPr>
        <sz val="11"/>
        <color theme="0"/>
        <rFont val="Bahnschrift SemiBold"/>
        <family val="2"/>
      </rPr>
      <t>INSTRUCTIONS:</t>
    </r>
    <r>
      <rPr>
        <sz val="11"/>
        <rFont val="Bahnschrift SemiLight"/>
        <family val="2"/>
      </rPr>
      <t xml:space="preserve"> Certain deviations from the baseline requirements will be considered via a Design Waiver Request if necessary. Evaluations of waiver requests will include the determination of the appropriateness of the proposed alternative(s). Waiver requests will be reviewed on a case-by-case basis and determinations will be based on the degree of technical infeasibility, financial infeasibility, impact on residents, or inability to comply with HPD's Electric Heating Policies. Applicant may submit up to 2 waiver requests on a single document. </t>
    </r>
  </si>
  <si>
    <r>
      <rPr>
        <sz val="11"/>
        <color theme="0"/>
        <rFont val="Bahnschrift SemiBold"/>
        <family val="2"/>
      </rPr>
      <t xml:space="preserve">NOTE: </t>
    </r>
    <r>
      <rPr>
        <sz val="11"/>
        <rFont val="Bahnschrift SemiLight"/>
        <family val="2"/>
      </rPr>
      <t>A waiver approval does not exempt any project from compliance with a code, zoning, or other legal requirement or a local law. If a project’s design is modified or underlying conditions that affect the feasibility of meeting the waived conditions change, a new waiver will be required.</t>
    </r>
  </si>
  <si>
    <t>Have questions for Sustainability? Reach out:</t>
  </si>
  <si>
    <t>Have questions for Resiliency? Reach out:</t>
  </si>
  <si>
    <t>PROJECT AND BUILDING INFORMATION</t>
  </si>
  <si>
    <t>WAIVER REQUEST #1</t>
  </si>
  <si>
    <t>All cells must be filled out</t>
  </si>
  <si>
    <t>Criteria for which Waiver is being requested</t>
  </si>
  <si>
    <t>1.4, Electrification for Heat, DHW &amp; Appliances</t>
  </si>
  <si>
    <t>1.4, Electrification for Heat &amp; DHW</t>
  </si>
  <si>
    <t>1.4, Electrification for Heat</t>
  </si>
  <si>
    <t>1.4, Electrification for DHW</t>
  </si>
  <si>
    <t>1.4, Electrification for Appliances</t>
  </si>
  <si>
    <t>2.2.c-d, New HVAC and critical equipment elevated or floodproofed on flood-prone sites</t>
  </si>
  <si>
    <t>2.4.a Senior Housing elevator back-up power</t>
  </si>
  <si>
    <t>2.4.b Senior Housing "Place of Refuge"</t>
  </si>
  <si>
    <t>Other. Specify below.</t>
  </si>
  <si>
    <t>List all BBLs for which Waiver is being requested</t>
  </si>
  <si>
    <t>Reason Waiver is being sought 
(please use cell below for further explanation)</t>
  </si>
  <si>
    <t>Technical Infeasibility</t>
  </si>
  <si>
    <t>Financial Infeasibility - Incremental Costs are too high</t>
  </si>
  <si>
    <r>
      <t xml:space="preserve">Financial Infeasiblity - Measure will </t>
    </r>
    <r>
      <rPr>
        <b/>
        <sz val="10"/>
        <color rgb="FF000000"/>
        <rFont val="Calibri"/>
        <family val="2"/>
      </rPr>
      <t xml:space="preserve">increase </t>
    </r>
    <r>
      <rPr>
        <sz val="10"/>
        <color rgb="FF000000"/>
        <rFont val="Calibri"/>
        <family val="2"/>
      </rPr>
      <t>operational costs</t>
    </r>
  </si>
  <si>
    <t>Financial Infeasibility - Project will trigger Sub Rehab/EGC and project cannot support those costs</t>
  </si>
  <si>
    <t>Financial Infeasibility- Hard costs increase would trigger full compliance with NYC Building Code</t>
  </si>
  <si>
    <t>Tenant Disruption - Measure will require tenant relocaiton not otherwise required</t>
  </si>
  <si>
    <t xml:space="preserve">Other - Project would be unable to comply with HPD's Electric Heating Policy </t>
  </si>
  <si>
    <t>Other - See Additional Information below</t>
  </si>
  <si>
    <t>Multiple reasons - see Additional Information below</t>
  </si>
  <si>
    <t>Additional explanation to support Waiver request</t>
  </si>
  <si>
    <t>Proposed substitution/ solution</t>
  </si>
  <si>
    <t>If reason for Waiver is financial feasibility, provide estimate of cost impact compared to the proposed substitution/ solution</t>
  </si>
  <si>
    <t>List of attached supporting documentation, if any (i.e. cost estimate, roof plan or floor plans, cut sheet for substitution, etc.)</t>
  </si>
  <si>
    <t>WAIVER REQUEST #2</t>
  </si>
  <si>
    <t>HPD USE ONLY</t>
  </si>
  <si>
    <t xml:space="preserve">Waiver Request 1: </t>
  </si>
  <si>
    <t>Denied</t>
  </si>
  <si>
    <t>Comments:</t>
  </si>
  <si>
    <t xml:space="preserve">Waiver Request 2: </t>
  </si>
  <si>
    <r>
      <t xml:space="preserve">Reviewed By / Title: </t>
    </r>
    <r>
      <rPr>
        <sz val="10"/>
        <color rgb="FF002060"/>
        <rFont val="Bahnschrift SemiLight"/>
        <family val="2"/>
      </rPr>
      <t>     </t>
    </r>
  </si>
  <si>
    <t>Signature:</t>
  </si>
  <si>
    <t>Resilient &amp; Equitable Decarbonization Initiative (REDi) Application</t>
  </si>
  <si>
    <t>The Resilient &amp; Equitable Decarbonization Initiative (REDi) program is a long-term joint HPD-NYSERDA initiative that streamlines access to financial and technical assistance from New York State. REDi funding is secured directly through HPD, without requiring an application to NYSERDA. REDi:Existing Buildings (REDi: EB) will fund electrification of domestic hot water (DHW), space heating/ cooling, and enhanced envelope and ventilation. REDi incentives are designed to offset the incremental cost of electrification of hot water and/or space heating when compared to "BAU" but due to caps, this is not always possible.</t>
  </si>
  <si>
    <r>
      <rPr>
        <sz val="10"/>
        <color rgb="FFFFFFFF"/>
        <rFont val="Bahnschrift SemiBold"/>
      </rPr>
      <t>Max. Incentive Amounts</t>
    </r>
    <r>
      <rPr>
        <sz val="10"/>
        <color rgb="FFFFFFFF"/>
        <rFont val="Bahnschrift SemiLight"/>
      </rPr>
      <t xml:space="preserve">  
(Revised, Oct. 2025)</t>
    </r>
  </si>
  <si>
    <r>
      <rPr>
        <sz val="10"/>
        <color rgb="FFFFFFFF"/>
        <rFont val="Bahnschrift SemiBold"/>
        <family val="2"/>
      </rPr>
      <t xml:space="preserve">Scope 1: </t>
    </r>
    <r>
      <rPr>
        <sz val="10"/>
        <color rgb="FFFFFFFF"/>
        <rFont val="Bahnschrift SemiLight"/>
        <family val="2"/>
      </rPr>
      <t>Hot Water</t>
    </r>
  </si>
  <si>
    <r>
      <rPr>
        <sz val="10"/>
        <color rgb="FFFFFFFF"/>
        <rFont val="Bahnschrift SemiBold"/>
        <family val="2"/>
      </rPr>
      <t xml:space="preserve">Scope 2: </t>
    </r>
    <r>
      <rPr>
        <sz val="10"/>
        <color rgb="FFFFFFFF"/>
        <rFont val="Bahnschrift SemiLight"/>
        <family val="2"/>
      </rPr>
      <t>Space Heating*</t>
    </r>
  </si>
  <si>
    <t>Scope 3: Envelope &amp; Ventilation**</t>
  </si>
  <si>
    <t xml:space="preserve">Base: Domestic Hot Water
</t>
  </si>
  <si>
    <t>Base: Space Heating*</t>
  </si>
  <si>
    <t xml:space="preserve"> Boost: Electric Upgrades
Partial/ Full</t>
  </si>
  <si>
    <t>Base: Partial Insulation as needed to meet Scope 3</t>
  </si>
  <si>
    <t>Boost: Enhanced Insulation
Interior/ Exterior</t>
  </si>
  <si>
    <t>Boost: High Performance Windows</t>
  </si>
  <si>
    <t xml:space="preserve">Boost: ERV
</t>
  </si>
  <si>
    <t>SRO/Studio</t>
  </si>
  <si>
    <t>$1,000/ $2,000</t>
  </si>
  <si>
    <t>$2,400/ $4,800</t>
  </si>
  <si>
    <t>1-bedroom</t>
  </si>
  <si>
    <t>$1,800/ $3,200</t>
  </si>
  <si>
    <t>$3,200/ $6,400</t>
  </si>
  <si>
    <t>2-bedroom+</t>
  </si>
  <si>
    <t>$2,000/ $4,000</t>
  </si>
  <si>
    <t>$4,000/ $8,000</t>
  </si>
  <si>
    <r>
      <rPr>
        <sz val="11"/>
        <color theme="0"/>
        <rFont val="Bahnschrift SemiBold"/>
        <family val="2"/>
      </rPr>
      <t xml:space="preserve">INSTRUCTIONS: </t>
    </r>
    <r>
      <rPr>
        <sz val="11"/>
        <rFont val="Bahnschrift SemiLight"/>
        <family val="2"/>
      </rPr>
      <t xml:space="preserve">
· All light grey cells will auto-populate from information inputed elsewhere.
· Review which buildings are eligible to apply for REDi.
· Fill in any additional content in light blue cells to the extent possible.
· Focus on buildings pursuing electrification.
· Once pre-scoping consultation has been held and eligibility clarified, submit the form to HPD Sustainability with project's IPNA and 2 years of Utility Bills for final review and approval.</t>
    </r>
  </si>
  <si>
    <r>
      <rPr>
        <sz val="10"/>
        <color theme="0"/>
        <rFont val="Bahnschrift SemiBold"/>
        <family val="2"/>
      </rPr>
      <t>Incentive Limits -</t>
    </r>
    <r>
      <rPr>
        <sz val="10"/>
        <color theme="0"/>
        <rFont val="Bahnschrift SemiLight"/>
        <family val="2"/>
      </rPr>
      <t xml:space="preserve"> Project is eligible for the maximum incentive for the selected scope up to lower of the Per/DU or the Project Cap</t>
    </r>
  </si>
  <si>
    <t>Max. for each Scope</t>
  </si>
  <si>
    <t>$24,000*</t>
  </si>
  <si>
    <t>$4,000**</t>
  </si>
  <si>
    <t>* Note that certain technologies including PTHPs will be funded at lower levels, due to their lower cost when compared with VRF/ Split Systems.
**Scope 2+ Scope 3 combined may not exceed $32,000 including Boost Incentives. This allows projects using lower cost heat pumps for heating (e.g., PTHPs)  to add additional Scope 3 measures. 
***Mitchell-Lama projects are eligible for a maximum award of up to $8 million per project depending on availability of funding.</t>
  </si>
  <si>
    <t>Max. for Scope 1+2</t>
  </si>
  <si>
    <t>Max. for Scope 2+3</t>
  </si>
  <si>
    <t>$32,000**</t>
  </si>
  <si>
    <t>Max. for Scopes 1+2+3</t>
  </si>
  <si>
    <t>Max.REDi Cap***</t>
  </si>
  <si>
    <t>$2,500,000/ building***</t>
  </si>
  <si>
    <t>$5,000,000/ project***</t>
  </si>
  <si>
    <r>
      <rPr>
        <sz val="11"/>
        <color rgb="FFFFFFFF"/>
        <rFont val="Bahnschrift SemiBold"/>
      </rPr>
      <t xml:space="preserve">PROJECTS ARE STRONGLY ENCOURAGED UTILIZE AND APPLY  TO REDi USING THE  "REDi Cost &amp; Scoping Tool" </t>
    </r>
    <r>
      <rPr>
        <sz val="11"/>
        <color rgb="FF000000"/>
        <rFont val="Bahnschrift SemiLight"/>
      </rPr>
      <t>The tool allows you to model various scenarios based on different combinations of scopes, and shows the estimated costs, savings, and REDi incentive amounts right away.</t>
    </r>
  </si>
  <si>
    <t>Will there be Operational Cost Savings from converting to Electric Heat Pumps* compared to…</t>
  </si>
  <si>
    <t>Oil</t>
  </si>
  <si>
    <t xml:space="preserve">Significant savings, especially when "normalizing" the cost to today's rates. </t>
  </si>
  <si>
    <t>These estimates assume air-sealing, code-compliant roof and windows, and pipe insulation/ low-flow fixtures at minimum . Increased efficiency will increase savings. The REDi TAP team can help buildings assess energy costs and savings. Note that projects will be expected to underwrite to HPD's M&amp;O standards (or where allowed by HPD's Electric Heating Policy, HPD's Utility Allowances)</t>
  </si>
  <si>
    <t>https://www.nyc.gov/assets/hpd/downloads/excel/redi-cost-scoping-tool.xlsx</t>
  </si>
  <si>
    <t>Significant savings, due to in increase equipment efficiency</t>
  </si>
  <si>
    <t>Have questions about REDi?</t>
  </si>
  <si>
    <t>Sustainability@hpd.nyc.gov</t>
  </si>
  <si>
    <t>REDi webpage</t>
  </si>
  <si>
    <t xml:space="preserve">Neutral to negative savings for electrification of space heating depending on building envelope and whether project is in Con Ed or Nat. Grid territory. Negative savings for electrification of DHW.
</t>
  </si>
  <si>
    <t>REDi Questionnaire</t>
  </si>
  <si>
    <r>
      <rPr>
        <i/>
        <sz val="10"/>
        <color theme="0"/>
        <rFont val="Bahnschrift SemiLight"/>
        <family val="2"/>
      </rPr>
      <t xml:space="preserve">Review documents on </t>
    </r>
    <r>
      <rPr>
        <i/>
        <sz val="10"/>
        <color rgb="FF0070C0"/>
        <rFont val="Bahnschrift SemiLight"/>
        <family val="2"/>
      </rPr>
      <t>REDi webpage</t>
    </r>
  </si>
  <si>
    <t>Has applicant reviewed the REDi Term Sheet and Participation Agreement and is willing to commit to the the program requirements?</t>
  </si>
  <si>
    <t>Autofilled</t>
  </si>
  <si>
    <t>Has applicant reviewed the REDi Technical Requirements?</t>
  </si>
  <si>
    <t>Has applicant reviewed the REDi Program Process?</t>
  </si>
  <si>
    <r>
      <t xml:space="preserve">Has applicant reviewed the </t>
    </r>
    <r>
      <rPr>
        <i/>
        <sz val="10"/>
        <color rgb="FF0070C0"/>
        <rFont val="Bahnschrift SemiLight"/>
        <family val="2"/>
      </rPr>
      <t>HPD Electric Heating Policy</t>
    </r>
    <r>
      <rPr>
        <sz val="10"/>
        <color theme="1"/>
        <rFont val="Bahnschrift SemiLight"/>
        <family val="2"/>
      </rPr>
      <t xml:space="preserve"> and is willing to comply?</t>
    </r>
  </si>
  <si>
    <t xml:space="preserve">Will proposed electrification scope exceed the project's Term Sheet limit when all incentives (including REDi) are factored in? Explain. </t>
  </si>
  <si>
    <t>HPD VRF and Split System Maintenance Plan</t>
  </si>
  <si>
    <t>mandatory for eligibility</t>
  </si>
  <si>
    <r>
      <rPr>
        <sz val="10"/>
        <rFont val="Bahnschrift SemiLight"/>
        <family val="2"/>
      </rPr>
      <t>If not required by HPD,</t>
    </r>
    <r>
      <rPr>
        <sz val="10"/>
        <color rgb="FF000000"/>
        <rFont val="Bahnschrift SemiLight"/>
        <family val="2"/>
      </rPr>
      <t xml:space="preserve"> why do you want to electrify your building(s)? Explain.</t>
    </r>
  </si>
  <si>
    <t>Building HPD Rehab Classification</t>
  </si>
  <si>
    <t>ineligible if &lt; 5 units</t>
  </si>
  <si>
    <t>Existing Fuel Type (secondary, if any)</t>
  </si>
  <si>
    <t>(e.g., for dual fuel or unique systems)</t>
  </si>
  <si>
    <t>Per Design Guidelines definition, coastal and/or stormwater flooding</t>
  </si>
  <si>
    <t>Eligibility</t>
  </si>
  <si>
    <t>Is the building eligible / prioritized for REDi?</t>
  </si>
  <si>
    <r>
      <t xml:space="preserve">For Program Priorities and Eligibility criteria, refer to the </t>
    </r>
    <r>
      <rPr>
        <i/>
        <sz val="9"/>
        <color rgb="FF0070C0"/>
        <rFont val="Bahnschrift SemiLight"/>
        <family val="2"/>
      </rPr>
      <t>REDi webpage</t>
    </r>
    <r>
      <rPr>
        <i/>
        <sz val="9"/>
        <rFont val="Bahnschrift SemiLight"/>
        <family val="2"/>
      </rPr>
      <t>.</t>
    </r>
  </si>
  <si>
    <t>Application</t>
  </si>
  <si>
    <t>Fill in all cells below</t>
  </si>
  <si>
    <t>Seeking REDi funding?</t>
  </si>
  <si>
    <t>Applying to REDi</t>
  </si>
  <si>
    <t>Electrification.
Not applying to REDi.</t>
  </si>
  <si>
    <t>No Electrification.
Not applying to REDi.</t>
  </si>
  <si>
    <t>Proposed Scope(s) of Work</t>
  </si>
  <si>
    <t>Scope 1 - DHW</t>
  </si>
  <si>
    <t>Scope 2 - Heating</t>
  </si>
  <si>
    <t>Scope 1+2 - Electrification</t>
  </si>
  <si>
    <t>Scope 2+3 - Heating &amp; Shell</t>
  </si>
  <si>
    <t>Scope 1+2+3 - Full</t>
  </si>
  <si>
    <t>No Electrification in Scope</t>
  </si>
  <si>
    <t>Reasons for electrifying. Describe.</t>
  </si>
  <si>
    <t>Proposed Heating Scope if not electrifying.</t>
  </si>
  <si>
    <t>Used to assess Business As Usual scope</t>
  </si>
  <si>
    <t>Boiler tuning + distribution upgrades</t>
  </si>
  <si>
    <t>Boiler replacement + distribution upgrades</t>
  </si>
  <si>
    <t>Steam to hydronic conversion</t>
  </si>
  <si>
    <t>Replace PTACs in kind</t>
  </si>
  <si>
    <t>N/A - electrifying heating</t>
  </si>
  <si>
    <t># SRO</t>
  </si>
  <si>
    <t># Studio</t>
  </si>
  <si>
    <t># 1-BR Units</t>
  </si>
  <si>
    <t># 2-BR Units</t>
  </si>
  <si>
    <t># 3-BR Units</t>
  </si>
  <si>
    <t># 4-BR Units</t>
  </si>
  <si>
    <t>Scope of Work</t>
  </si>
  <si>
    <t>Fill in to the best of your knowledge</t>
  </si>
  <si>
    <t>If project is coop but has any rent-stabilized rentals, select "mixed"</t>
  </si>
  <si>
    <t>Proposed Heating System,
Residential Spaces</t>
  </si>
  <si>
    <t>Eligible for Scope 2</t>
  </si>
  <si>
    <t>Electrification of Heating Not in Scope</t>
  </si>
  <si>
    <t>Electric Heat Pump-Water Source/ Water Loop</t>
  </si>
  <si>
    <t>Electric Heat Pump-PTHP (if replacing PTAC)</t>
  </si>
  <si>
    <t>Electric Heat Pump - TBD</t>
  </si>
  <si>
    <t>Window Heat Pump</t>
  </si>
  <si>
    <t>Who will pay heating?</t>
  </si>
  <si>
    <r>
      <rPr>
        <i/>
        <sz val="9"/>
        <rFont val="Bahnschrift Light"/>
        <family val="2"/>
      </rPr>
      <t xml:space="preserve">Must comply with </t>
    </r>
    <r>
      <rPr>
        <i/>
        <sz val="9"/>
        <color theme="10"/>
        <rFont val="Bahnschrift Light"/>
        <family val="2"/>
      </rPr>
      <t>HPD's Electric Heating Policy.</t>
    </r>
  </si>
  <si>
    <t>Owner</t>
  </si>
  <si>
    <t>Who will pay cooling?</t>
  </si>
  <si>
    <t>Owner may pay if M&amp;O is increased and Utility Allowance reduced</t>
  </si>
  <si>
    <t>Proposed Heating System,
Commercial/Community Facility Spaces, if applicable</t>
  </si>
  <si>
    <t>Not eligible for REDi funding.</t>
  </si>
  <si>
    <t>Proposed Domestic Hot Water (DHW) System</t>
  </si>
  <si>
    <t>Eligible for Scope 1</t>
  </si>
  <si>
    <t>Electrification of DHW Not in Scope</t>
  </si>
  <si>
    <t>Electric Heat Pump, Central CO2</t>
  </si>
  <si>
    <t>Electric Heat Pump, Partial Load</t>
  </si>
  <si>
    <t>Packaged Hybrid Heat Pump</t>
  </si>
  <si>
    <t>Who will pay DHW?</t>
  </si>
  <si>
    <t>What DHW efficiency measures will be included?</t>
  </si>
  <si>
    <t>Select "Minimal" if not known.</t>
  </si>
  <si>
    <t>Low Flow Fixtures Only</t>
  </si>
  <si>
    <t>Low Flow + Minimal Pipe Insulation</t>
  </si>
  <si>
    <t>Low Flow + Extensive Pipe Insulation</t>
  </si>
  <si>
    <t>Will Demand Management be included in scope?</t>
  </si>
  <si>
    <t xml:space="preserve">This includes building controls, demand response programs, etc. </t>
  </si>
  <si>
    <t>Proposed in-unit ventilation system</t>
  </si>
  <si>
    <t>If high performance (ERV), may be eligible for Scope 3</t>
  </si>
  <si>
    <t>Natural Ventilation, No Change</t>
  </si>
  <si>
    <t>Existing Mechanical Ventilation, No Change</t>
  </si>
  <si>
    <t>New Exhaust Only Ventilation</t>
  </si>
  <si>
    <t>If high performance, may be eligible for Scope 3</t>
  </si>
  <si>
    <t>Not in Scope</t>
  </si>
  <si>
    <t>New Windows - NYCECC Compliant</t>
  </si>
  <si>
    <t>New Windows - Passive House or Triple Glazed</t>
  </si>
  <si>
    <t>May be eligible for Scope 3</t>
  </si>
  <si>
    <t>Partial wall insulation as part of Scope 3 strategy</t>
  </si>
  <si>
    <t>All exposed exterior walls - exterior insulation meeting code</t>
  </si>
  <si>
    <t>All exposed exterior walls - interior insulation meeting code</t>
  </si>
  <si>
    <t>All exposed exterior walls - using a mix of interior &amp; exterior insulation meeting code</t>
  </si>
  <si>
    <t>Proposed Cooking Equipment Scope</t>
  </si>
  <si>
    <t>For reference. Cooking electrification is not covered by REDi incentives.</t>
  </si>
  <si>
    <t>No stoves in Scope</t>
  </si>
  <si>
    <t>Upgrade Gas Stoves</t>
  </si>
  <si>
    <t>Convert to Electric Stoves</t>
  </si>
  <si>
    <t>Convert to Induction Stoves</t>
  </si>
  <si>
    <t>Info from IPNA</t>
  </si>
  <si>
    <t>Electric Service Size to Apartments (Amps)</t>
  </si>
  <si>
    <t>To assess if panel upgrades will be req'd</t>
  </si>
  <si>
    <t xml:space="preserve">Does Building have Adequate Space on Roof and Mechanical Room for Proposed Electrification? </t>
  </si>
  <si>
    <t>Leave blank if unknown</t>
  </si>
  <si>
    <t>Are electrical wiring and/or panel upgrades necessary for reasons other than Electrification of Heating / DHW?</t>
  </si>
  <si>
    <t>Are there any factors leading to unusual energy use? Describe</t>
  </si>
  <si>
    <t>E.g., vacant apartments, high-use commercial or community spaces, etc.</t>
  </si>
  <si>
    <t>Primary Fuel Use (gal/ therm/ kWh)</t>
  </si>
  <si>
    <t>Must include one full year. If system is shared among multiple bldgs, divide usage</t>
  </si>
  <si>
    <t>Secondary Fuel Use (if any)</t>
  </si>
  <si>
    <t>Enter 0 if no secondary fuel/ fuel use</t>
  </si>
  <si>
    <t xml:space="preserve">HPD only  </t>
  </si>
  <si>
    <t>HPD Approval</t>
  </si>
  <si>
    <t>HPD Recommended / Required Scope(s)</t>
  </si>
  <si>
    <t>Review Track Only</t>
  </si>
  <si>
    <t>HPD Comments</t>
  </si>
  <si>
    <t>REDi - TAPtool bridge</t>
  </si>
  <si>
    <t>HIDE this tab when circulating to Project Teams</t>
  </si>
  <si>
    <t>TAP SCRAPES VALUES BELOW AS IS! ====&gt;&gt;&gt; Use 'Paste Values' &lt;&lt;&lt;======</t>
  </si>
  <si>
    <t xml:space="preserve">Project &amp; Building Information from HPD </t>
  </si>
  <si>
    <t>HPD 5-Digit ID</t>
  </si>
  <si>
    <t>Green Consultant</t>
  </si>
  <si>
    <t>Building Information</t>
  </si>
  <si>
    <t xml:space="preserve">Existing Fuel Type (primary) </t>
  </si>
  <si>
    <t xml:space="preserve">Existing Heating System </t>
  </si>
  <si>
    <t xml:space="preserve">Existing In-Unit Ventilation </t>
  </si>
  <si>
    <t>Is building in ConEd or NGrid territory (natural gas)?</t>
  </si>
  <si>
    <t>Eligibility &amp; Intentions</t>
  </si>
  <si>
    <t>Proposed REDi scope (per applicant)</t>
  </si>
  <si>
    <t>Reasons for electrifying (per applicant)</t>
  </si>
  <si>
    <t>HPD recommended / required scope(s)</t>
  </si>
  <si>
    <t xml:space="preserve">Proposed Building Info </t>
  </si>
  <si>
    <t># 1-BR</t>
  </si>
  <si>
    <t># 2-BR</t>
  </si>
  <si>
    <t xml:space="preserve"># 3-BR </t>
  </si>
  <si>
    <t xml:space="preserve"># 4-BR </t>
  </si>
  <si>
    <t>Proposed Total # of Rooms</t>
  </si>
  <si>
    <t>Proposed Commercial + Community Facility Space GSF</t>
  </si>
  <si>
    <t>Proposed Scope for Commercial, Community Facility Space</t>
  </si>
  <si>
    <t>Proposed Building Total GSF</t>
  </si>
  <si>
    <t xml:space="preserve">Proposed Scope </t>
  </si>
  <si>
    <t>TAP can overwrite once project is in program  - to reflect design changes</t>
  </si>
  <si>
    <t>Proposed Heating System,
Commercial Spaces, if applicable</t>
  </si>
  <si>
    <t>Proposed Domestic Hot Water (DHW) system</t>
  </si>
  <si>
    <t>Percent of DHW electrified 
(leave blank, autopopulates)</t>
  </si>
  <si>
    <t xml:space="preserve">Enterprise Green Communities Pre-Authorization Form </t>
  </si>
  <si>
    <r>
      <rPr>
        <sz val="11"/>
        <color rgb="FFFFFFFF"/>
        <rFont val="Bahnschrift SemiBold"/>
        <family val="2"/>
      </rPr>
      <t xml:space="preserve">INSTRUCTIONS:
</t>
    </r>
    <r>
      <rPr>
        <sz val="11"/>
        <color rgb="FF000000"/>
        <rFont val="Bahnschrift SemiLight"/>
        <family val="2"/>
      </rPr>
      <t>This form is required for all projects funded by HPD that are required to comply with the 2020 Enterprise Green Communities Criteria with NYC Overlay V2.0. 
· Submit this tab along with the required submittals, the completed workbook, and a PDF of your signed HPD Design Waivers to greencommunities@hpd.nyc.gov
· Projects filing multiple EGC applications must use a separate form for each.
· Gray cells are autopopulated 
· Fill out all light blue cells.</t>
    </r>
  </si>
  <si>
    <r>
      <t xml:space="preserve">· Refer to </t>
    </r>
    <r>
      <rPr>
        <sz val="11"/>
        <color rgb="FF0070C0"/>
        <rFont val="Bahnschrift SemiLight"/>
        <family val="2"/>
      </rPr>
      <t>HPD's Enterprise Green Communities Criteria webpage</t>
    </r>
    <r>
      <rPr>
        <sz val="11"/>
        <rFont val="Bahnschrift SemiLight"/>
        <family val="2"/>
      </rPr>
      <t xml:space="preserve"> for additional information and resources.</t>
    </r>
  </si>
  <si>
    <t>PROJECT INFORMATION</t>
  </si>
  <si>
    <t>Project Name</t>
  </si>
  <si>
    <t>HPD ID</t>
  </si>
  <si>
    <t>HPD Program</t>
  </si>
  <si>
    <t>HPD Project Mgr</t>
  </si>
  <si>
    <t>HPD Estimated Closing Date</t>
  </si>
  <si>
    <t>How many buildings in this project?</t>
  </si>
  <si>
    <t>HPD Project Classification</t>
  </si>
  <si>
    <t>Substantial Rehab</t>
  </si>
  <si>
    <t>Gut Rehab</t>
  </si>
  <si>
    <t>EGC Project Classification</t>
  </si>
  <si>
    <t>Moderate Rehab</t>
  </si>
  <si>
    <t>Will tenants remain in place?</t>
  </si>
  <si>
    <t>High-Performance Building Certification</t>
  </si>
  <si>
    <t>Did project trigger Sustanability Review during Design Consultation?</t>
  </si>
  <si>
    <t>Yes, issue resolved</t>
  </si>
  <si>
    <t>Yes, working on issue</t>
  </si>
  <si>
    <r>
      <rPr>
        <sz val="10"/>
        <color rgb="FF000000"/>
        <rFont val="Bahnschrift SemiBold"/>
        <family val="2"/>
      </rPr>
      <t>HPD DESIGN WAIVERS -</t>
    </r>
    <r>
      <rPr>
        <sz val="10"/>
        <color rgb="FF000000"/>
        <rFont val="Bahnschrift SemiLight"/>
        <family val="2"/>
      </rPr>
      <t xml:space="preserve"> Project has received the following HPD Design Waivers</t>
    </r>
  </si>
  <si>
    <t>Convert heating system to high-performance electric equipment</t>
  </si>
  <si>
    <t>Convert domestic hot water system to high-performance electric equipment</t>
  </si>
  <si>
    <t>Convert all appliances to high-performance electric equipment</t>
  </si>
  <si>
    <t>2.2c</t>
  </si>
  <si>
    <t xml:space="preserve">Elevate all new HVAC and all critical equipment above the 2050s sea-level-rise-adjusted Design Flood Elevation (SLR-adjusted DFE) </t>
  </si>
  <si>
    <t>2.2d</t>
  </si>
  <si>
    <t>Encapsulate HVAC equipment and/or dry flood-proof the flood-prone space to or above the level of the 2050s SLR-adjusted DFE</t>
  </si>
  <si>
    <t>2.4a</t>
  </si>
  <si>
    <t>For buildings that contain Senior Housing, provide backup power generation to at least one elevator</t>
  </si>
  <si>
    <t>2.4b</t>
  </si>
  <si>
    <t>Provide a “Place of Refuge for buildings containg Senior Housing</t>
  </si>
  <si>
    <r>
      <rPr>
        <sz val="10"/>
        <color rgb="FF000000"/>
        <rFont val="Bahnschrift SemiBold"/>
        <family val="2"/>
      </rPr>
      <t xml:space="preserve">ENTERPRISE CRITERA WAIVER - </t>
    </r>
    <r>
      <rPr>
        <sz val="10"/>
        <color rgb="FF000000"/>
        <rFont val="Bahnschrift SemiLight"/>
        <family val="2"/>
      </rPr>
      <t xml:space="preserve"> If project has received a waiver for the above HPD design criteria then the project must also seek a waiver for the following NYC Overlay Criteria. Waiver items are specific to the NYC Overlay requirements and </t>
    </r>
    <r>
      <rPr>
        <u/>
        <sz val="10"/>
        <color rgb="FF000000"/>
        <rFont val="Bahnschrift SemiBold"/>
        <family val="2"/>
      </rPr>
      <t>NOT</t>
    </r>
    <r>
      <rPr>
        <sz val="10"/>
        <color rgb="FF000000"/>
        <rFont val="Bahnschrift SemiLight"/>
        <family val="2"/>
      </rPr>
      <t xml:space="preserve"> the full EGC Criteria.</t>
    </r>
  </si>
  <si>
    <t xml:space="preserve">Energy Star Appliances </t>
  </si>
  <si>
    <t>Resilient Energy Systems: Floodproofing ("Elevate…")</t>
  </si>
  <si>
    <t>Resilient Energy Systems: Floodproofing ("Encapsulate…")</t>
  </si>
  <si>
    <t>Please use the space below to list any other waivers that will be sought.</t>
  </si>
  <si>
    <r>
      <t>REQUIRED SUBMITTALS</t>
    </r>
    <r>
      <rPr>
        <sz val="10"/>
        <color rgb="FF000000"/>
        <rFont val="Bahnschrift SemiLight"/>
        <family val="2"/>
      </rPr>
      <t xml:space="preserve"> - Please include PDFs of the items below along with this form</t>
    </r>
  </si>
  <si>
    <t>Green Communities Training Certificates from owner, architect and contractor </t>
  </si>
  <si>
    <t>Signed Solar Feasibility Analysis</t>
  </si>
  <si>
    <t>Project Overview Tab from EGC portal (must include correct HPD ID) </t>
  </si>
  <si>
    <r>
      <rPr>
        <sz val="10"/>
        <color rgb="FF000000"/>
        <rFont val="Bahnschrift SemiBold"/>
        <family val="2"/>
      </rPr>
      <t xml:space="preserve">APPROVAL STATUS - </t>
    </r>
    <r>
      <rPr>
        <sz val="10"/>
        <color rgb="FF000000"/>
        <rFont val="Bahnschrift SemiLight"/>
        <family val="2"/>
      </rPr>
      <t xml:space="preserve">To be filled in by HPD Sustainability </t>
    </r>
    <r>
      <rPr>
        <u/>
        <sz val="10"/>
        <color rgb="FF000000"/>
        <rFont val="Bahnschrift SemiLight"/>
        <family val="2"/>
      </rPr>
      <t>ONLY</t>
    </r>
  </si>
  <si>
    <t>HPD COMMENTS:</t>
  </si>
  <si>
    <t>APPROVED</t>
  </si>
  <si>
    <t>NOT APPROVED</t>
  </si>
  <si>
    <t>HPD SIGNATURE</t>
  </si>
  <si>
    <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</si>
</sst>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F800]dddd\,\ mmmm\ dd\,\ yyyy"/>
    <numFmt numFmtId="166" formatCode="0\-00000\-0000"/>
    <numFmt numFmtId="167" formatCode="&quot;$&quot;#,##0"/>
  </numFmts>
  <fonts count="166">
    <font>
      <sz val="11"/>
      <color theme="1"/>
      <name val="Calibri"/>
      <family val="2"/>
      <scheme val="minor"/>
    </font>
    <font>
      <sz val="10"/>
      <name val="Arial"/>
      <family val="2"/>
    </font>
    <font>
      <sz val="11"/>
      <color theme="1"/>
      <name val="Calibri"/>
      <family val="2"/>
      <scheme val="minor"/>
    </font>
    <font>
      <sz val="10"/>
      <color rgb="FF000000"/>
      <name val="Arial"/>
      <family val="2"/>
    </font>
    <font>
      <u/>
      <sz val="11"/>
      <color theme="10"/>
      <name val="Calibri"/>
      <family val="2"/>
      <scheme val="minor"/>
    </font>
    <font>
      <sz val="11"/>
      <color rgb="FF9C6500"/>
      <name val="Calibri"/>
      <family val="2"/>
      <scheme val="minor"/>
    </font>
    <font>
      <sz val="10"/>
      <color rgb="FF000000"/>
      <name val="Calibri"/>
      <family val="2"/>
    </font>
    <font>
      <b/>
      <sz val="10"/>
      <color rgb="FF000000"/>
      <name val="Calibri"/>
      <family val="2"/>
    </font>
    <font>
      <sz val="10"/>
      <color theme="1"/>
      <name val="Bahnschrift SemiLight"/>
      <family val="2"/>
    </font>
    <font>
      <b/>
      <sz val="16"/>
      <color theme="5"/>
      <name val="Bahnschrift SemiLight"/>
      <family val="2"/>
    </font>
    <font>
      <b/>
      <sz val="10"/>
      <color rgb="FF0099CC"/>
      <name val="Bahnschrift SemiLight"/>
      <family val="2"/>
    </font>
    <font>
      <b/>
      <sz val="10"/>
      <color rgb="FFFF0000"/>
      <name val="Bahnschrift SemiLight"/>
      <family val="2"/>
    </font>
    <font>
      <sz val="10"/>
      <color rgb="FFFF0000"/>
      <name val="Bahnschrift SemiLight"/>
      <family val="2"/>
    </font>
    <font>
      <b/>
      <sz val="10"/>
      <name val="Bahnschrift SemiLight"/>
      <family val="2"/>
    </font>
    <font>
      <sz val="10"/>
      <color theme="9"/>
      <name val="Bahnschrift SemiLight"/>
      <family val="2"/>
    </font>
    <font>
      <sz val="10"/>
      <color rgb="FF70AD47"/>
      <name val="Bahnschrift SemiLight"/>
      <family val="2"/>
    </font>
    <font>
      <sz val="10"/>
      <color theme="0"/>
      <name val="Bahnschrift SemiLight"/>
      <family val="2"/>
    </font>
    <font>
      <sz val="10"/>
      <name val="Bahnschrift SemiLight"/>
      <family val="2"/>
    </font>
    <font>
      <i/>
      <sz val="10"/>
      <color theme="0"/>
      <name val="Bahnschrift SemiLight"/>
      <family val="2"/>
    </font>
    <font>
      <sz val="10"/>
      <color theme="8"/>
      <name val="Bahnschrift SemiLight"/>
      <family val="2"/>
    </font>
    <font>
      <b/>
      <sz val="10"/>
      <color theme="0"/>
      <name val="Bahnschrift SemiLight"/>
      <family val="2"/>
    </font>
    <font>
      <b/>
      <sz val="10"/>
      <color rgb="FFFFFFFF"/>
      <name val="Bahnschrift SemiLight"/>
      <family val="2"/>
    </font>
    <font>
      <i/>
      <sz val="10"/>
      <name val="Bahnschrift SemiLight"/>
      <family val="2"/>
    </font>
    <font>
      <i/>
      <sz val="10"/>
      <color theme="9"/>
      <name val="Bahnschrift SemiLight"/>
      <family val="2"/>
    </font>
    <font>
      <sz val="10"/>
      <color rgb="FFC00000"/>
      <name val="Bahnschrift SemiLight"/>
      <family val="2"/>
    </font>
    <font>
      <sz val="10"/>
      <color rgb="FF000000"/>
      <name val="Bahnschrift SemiLight"/>
      <family val="2"/>
    </font>
    <font>
      <i/>
      <sz val="10"/>
      <color rgb="FF000000"/>
      <name val="Bahnschrift SemiLight"/>
      <family val="2"/>
    </font>
    <font>
      <i/>
      <sz val="10"/>
      <color theme="5"/>
      <name val="Bahnschrift SemiLight"/>
      <family val="2"/>
    </font>
    <font>
      <i/>
      <u/>
      <sz val="10"/>
      <color theme="10"/>
      <name val="Bahnschrift SemiLight"/>
      <family val="2"/>
    </font>
    <font>
      <sz val="10"/>
      <color theme="5"/>
      <name val="Bahnschrift SemiLight"/>
      <family val="2"/>
    </font>
    <font>
      <b/>
      <sz val="10"/>
      <color rgb="FF000000"/>
      <name val="Bahnschrift SemiLight"/>
      <family val="2"/>
    </font>
    <font>
      <sz val="11"/>
      <name val="Bahnschrift SemiLight"/>
      <family val="2"/>
    </font>
    <font>
      <i/>
      <sz val="9"/>
      <name val="Bahnschrift SemiLight"/>
      <family val="2"/>
    </font>
    <font>
      <b/>
      <sz val="12"/>
      <color rgb="FFFF0000"/>
      <name val="Bahnschrift SemiLight"/>
      <family val="2"/>
    </font>
    <font>
      <i/>
      <sz val="10"/>
      <color rgb="FF70AD47"/>
      <name val="Bahnschrift SemiLight"/>
      <family val="2"/>
    </font>
    <font>
      <sz val="11"/>
      <color theme="1"/>
      <name val="Bahnschrift SemiLight"/>
      <family val="2"/>
    </font>
    <font>
      <b/>
      <sz val="9"/>
      <color rgb="FFFF0000"/>
      <name val="Bahnschrift SemiLight"/>
      <family val="2"/>
    </font>
    <font>
      <b/>
      <sz val="8"/>
      <color theme="5"/>
      <name val="Bahnschrift SemiLight"/>
      <family val="2"/>
    </font>
    <font>
      <vertAlign val="superscript"/>
      <sz val="10"/>
      <color theme="1"/>
      <name val="Bahnschrift SemiLight"/>
      <family val="2"/>
    </font>
    <font>
      <b/>
      <sz val="10"/>
      <color theme="1"/>
      <name val="Bahnschrift SemiLight"/>
      <family val="2"/>
    </font>
    <font>
      <sz val="11"/>
      <color rgb="FFFF0000"/>
      <name val="Bahnschrift SemiLight"/>
      <family val="2"/>
    </font>
    <font>
      <sz val="8"/>
      <color theme="1"/>
      <name val="Bahnschrift SemiLight"/>
      <family val="2"/>
    </font>
    <font>
      <sz val="16"/>
      <color theme="5"/>
      <name val="Bahnschrift SemiLight"/>
      <family val="2"/>
    </font>
    <font>
      <b/>
      <sz val="10"/>
      <color theme="5"/>
      <name val="Bahnschrift SemiLight"/>
      <family val="2"/>
    </font>
    <font>
      <sz val="10"/>
      <color rgb="FF0070C0"/>
      <name val="Bahnschrift SemiLight"/>
      <family val="2"/>
    </font>
    <font>
      <b/>
      <sz val="10"/>
      <color rgb="FF0070C0"/>
      <name val="Bahnschrift SemiLight"/>
      <family val="2"/>
    </font>
    <font>
      <sz val="10"/>
      <color theme="10"/>
      <name val="Bahnschrift SemiLight"/>
      <family val="2"/>
    </font>
    <font>
      <i/>
      <sz val="10"/>
      <color theme="1"/>
      <name val="Bahnschrift SemiLight"/>
      <family val="2"/>
    </font>
    <font>
      <u/>
      <sz val="10"/>
      <color theme="10"/>
      <name val="Bahnschrift SemiLight"/>
      <family val="2"/>
    </font>
    <font>
      <sz val="11"/>
      <color theme="0"/>
      <name val="Bahnschrift SemiLight"/>
      <family val="2"/>
    </font>
    <font>
      <sz val="12"/>
      <color theme="0"/>
      <name val="Bahnschrift SemiLight"/>
      <family val="2"/>
    </font>
    <font>
      <sz val="10"/>
      <color rgb="FF00B050"/>
      <name val="Wingdings"/>
      <charset val="2"/>
    </font>
    <font>
      <sz val="10"/>
      <color rgb="FFC00000"/>
      <name val="Wingdings"/>
      <charset val="2"/>
    </font>
    <font>
      <sz val="10"/>
      <color theme="5"/>
      <name val="Wingdings"/>
      <charset val="2"/>
    </font>
    <font>
      <b/>
      <sz val="16"/>
      <color theme="0"/>
      <name val="Bahnschrift SemiLight"/>
      <family val="2"/>
    </font>
    <font>
      <b/>
      <sz val="10"/>
      <color rgb="FFC00000"/>
      <name val="Wingdings"/>
      <charset val="2"/>
    </font>
    <font>
      <b/>
      <sz val="15"/>
      <color theme="0"/>
      <name val="Calibri"/>
      <family val="2"/>
    </font>
    <font>
      <sz val="10"/>
      <color rgb="FF3A8F98"/>
      <name val="Bahnschrift SemiLight"/>
      <family val="2"/>
    </font>
    <font>
      <b/>
      <sz val="10"/>
      <color rgb="FF3A8F98"/>
      <name val="Bahnschrift SemiLight"/>
      <family val="2"/>
    </font>
    <font>
      <b/>
      <sz val="11"/>
      <name val="Bahnschrift SemiLight"/>
      <family val="2"/>
    </font>
    <font>
      <b/>
      <sz val="11"/>
      <color rgb="FFFFFFFF"/>
      <name val="Bahnschrift SemiLight"/>
      <family val="2"/>
    </font>
    <font>
      <b/>
      <sz val="11"/>
      <color rgb="FF000000"/>
      <name val="Bahnschrift SemiLight"/>
      <family val="2"/>
    </font>
    <font>
      <sz val="11"/>
      <color rgb="FF000000"/>
      <name val="Bahnschrift SemiLight"/>
      <family val="2"/>
    </font>
    <font>
      <b/>
      <sz val="9"/>
      <color rgb="FF0099CC"/>
      <name val="Bahnschrift SemiLight"/>
      <family val="2"/>
    </font>
    <font>
      <b/>
      <i/>
      <sz val="9"/>
      <color rgb="FF0099CC"/>
      <name val="Bahnschrift SemiLight"/>
      <family val="2"/>
    </font>
    <font>
      <i/>
      <sz val="9"/>
      <color theme="0"/>
      <name val="Bahnschrift SemiLight"/>
      <family val="2"/>
    </font>
    <font>
      <i/>
      <sz val="9"/>
      <color rgb="FF000000"/>
      <name val="Bahnschrift SemiLight"/>
      <family val="2"/>
    </font>
    <font>
      <i/>
      <sz val="9"/>
      <color rgb="FFFF0000"/>
      <name val="Bahnschrift SemiLight"/>
      <family val="2"/>
    </font>
    <font>
      <i/>
      <sz val="9"/>
      <color theme="5"/>
      <name val="Bahnschrift SemiLight"/>
      <family val="2"/>
    </font>
    <font>
      <i/>
      <u/>
      <sz val="9"/>
      <color theme="10"/>
      <name val="Bahnschrift SemiLight"/>
      <family val="2"/>
    </font>
    <font>
      <sz val="9"/>
      <color theme="1"/>
      <name val="Bahnschrift SemiLight"/>
      <family val="2"/>
    </font>
    <font>
      <i/>
      <sz val="9"/>
      <color rgb="FF70AD47"/>
      <name val="Bahnschrift SemiLight"/>
      <family val="2"/>
    </font>
    <font>
      <sz val="9"/>
      <name val="Bahnschrift SemiLight"/>
      <family val="2"/>
    </font>
    <font>
      <sz val="9"/>
      <color theme="0"/>
      <name val="Bahnschrift SemiLight"/>
      <family val="2"/>
    </font>
    <font>
      <i/>
      <sz val="9"/>
      <color rgb="FF00B050"/>
      <name val="Bahnschrift SemiLight"/>
      <family val="2"/>
    </font>
    <font>
      <i/>
      <u/>
      <sz val="9"/>
      <color rgb="FF00B050"/>
      <name val="Bahnschrift SemiLight"/>
      <family val="2"/>
    </font>
    <font>
      <i/>
      <u/>
      <sz val="9"/>
      <name val="Bahnschrift SemiLight"/>
      <family val="2"/>
    </font>
    <font>
      <i/>
      <u/>
      <sz val="9"/>
      <color theme="10"/>
      <name val="Bahnschrift Light"/>
      <family val="2"/>
    </font>
    <font>
      <sz val="10"/>
      <color rgb="FFF37447"/>
      <name val="Wingdings"/>
      <charset val="2"/>
    </font>
    <font>
      <sz val="10"/>
      <color rgb="FFF37447"/>
      <name val="Bahnschrift SemiLight"/>
      <family val="2"/>
    </font>
    <font>
      <sz val="10"/>
      <color theme="1"/>
      <name val="Calibri"/>
      <family val="2"/>
      <charset val="2"/>
    </font>
    <font>
      <i/>
      <sz val="9"/>
      <color rgb="FFF37447"/>
      <name val="Bahnschrift SemiLight"/>
      <family val="2"/>
    </font>
    <font>
      <b/>
      <sz val="10"/>
      <color rgb="FF00B050"/>
      <name val="Wingdings"/>
      <charset val="2"/>
    </font>
    <font>
      <sz val="10"/>
      <color rgb="FF3A8F98"/>
      <name val="Bahnschrift SemiLight"/>
      <family val="2"/>
      <charset val="2"/>
    </font>
    <font>
      <b/>
      <sz val="15"/>
      <name val="Calibri"/>
      <family val="2"/>
      <scheme val="minor"/>
    </font>
    <font>
      <b/>
      <sz val="11"/>
      <name val="Bahnschrift Light"/>
      <family val="2"/>
    </font>
    <font>
      <sz val="12"/>
      <name val="Bahnschrift Light"/>
      <family val="2"/>
    </font>
    <font>
      <sz val="12"/>
      <name val="Bahnschrift SemiLight"/>
      <family val="2"/>
    </font>
    <font>
      <i/>
      <sz val="9"/>
      <color theme="10"/>
      <name val="Bahnschrift SemiLight"/>
      <family val="2"/>
    </font>
    <font>
      <i/>
      <sz val="9"/>
      <color rgb="FF0070C0"/>
      <name val="Bahnschrift SemiLight"/>
      <family val="2"/>
    </font>
    <font>
      <i/>
      <sz val="9"/>
      <color theme="10"/>
      <name val="Bahnschrift Light"/>
      <family val="2"/>
    </font>
    <font>
      <i/>
      <sz val="9"/>
      <name val="Bahnschrift Light"/>
      <family val="2"/>
    </font>
    <font>
      <sz val="10"/>
      <name val="Bahnschrift SemiLight"/>
      <family val="2"/>
      <charset val="2"/>
    </font>
    <font>
      <i/>
      <sz val="9"/>
      <color theme="5"/>
      <name val="Bahnschrift Light"/>
      <family val="2"/>
    </font>
    <font>
      <i/>
      <sz val="9"/>
      <color rgb="FF7030A0"/>
      <name val="Bahnschrift SemiLight"/>
      <family val="2"/>
    </font>
    <font>
      <sz val="10"/>
      <color rgb="FF7030A0"/>
      <name val="Wingdings"/>
      <charset val="2"/>
    </font>
    <font>
      <i/>
      <sz val="9"/>
      <color rgb="FF7030A0"/>
      <name val="Bahnschrift Light"/>
      <family val="2"/>
    </font>
    <font>
      <sz val="10"/>
      <color rgb="FFC00000"/>
      <name val="Calibri"/>
      <family val="2"/>
      <charset val="2"/>
    </font>
    <font>
      <sz val="11"/>
      <color theme="9"/>
      <name val="Bahnschrift SemiLight"/>
      <family val="2"/>
    </font>
    <font>
      <sz val="11"/>
      <color rgb="FF70AD47"/>
      <name val="Bahnschrift SemiLight"/>
      <family val="2"/>
    </font>
    <font>
      <b/>
      <sz val="9"/>
      <color theme="1"/>
      <name val="Bahnschrift SemiLight"/>
      <family val="2"/>
    </font>
    <font>
      <sz val="10"/>
      <color rgb="FF002060"/>
      <name val="Bahnschrift SemiLight"/>
      <family val="2"/>
    </font>
    <font>
      <b/>
      <vertAlign val="superscript"/>
      <sz val="10"/>
      <name val="Bahnschrift SemiLight"/>
      <family val="2"/>
    </font>
    <font>
      <i/>
      <sz val="9"/>
      <color theme="1"/>
      <name val="Bahnschrift SemiLight"/>
      <family val="2"/>
    </font>
    <font>
      <i/>
      <strike/>
      <sz val="9"/>
      <color theme="10"/>
      <name val="Bahnschrift SemiLight"/>
      <family val="2"/>
    </font>
    <font>
      <sz val="10"/>
      <color theme="1"/>
      <name val="Bahnschrift SemiLight"/>
      <family val="2"/>
      <charset val="2"/>
    </font>
    <font>
      <sz val="11"/>
      <color rgb="FF000000"/>
      <name val="Calibri"/>
      <family val="2"/>
    </font>
    <font>
      <i/>
      <sz val="9"/>
      <color theme="1"/>
      <name val="Calibri"/>
      <family val="2"/>
      <scheme val="minor"/>
    </font>
    <font>
      <sz val="10"/>
      <color theme="9"/>
      <name val="Wingdings"/>
      <charset val="2"/>
    </font>
    <font>
      <sz val="10"/>
      <color rgb="FF7030A0"/>
      <name val="Bahnschrift SemiLight"/>
      <family val="2"/>
    </font>
    <font>
      <sz val="4"/>
      <name val="Bahnschrift SemiLight"/>
      <family val="2"/>
    </font>
    <font>
      <sz val="4"/>
      <color rgb="FF000000"/>
      <name val="Bahnschrift SemiLight"/>
      <family val="2"/>
    </font>
    <font>
      <sz val="10"/>
      <color rgb="FF70AD47"/>
      <name val="Wingdings"/>
      <charset val="2"/>
    </font>
    <font>
      <sz val="9"/>
      <color rgb="FF000000"/>
      <name val="Bahnschrift SemiLight"/>
      <family val="2"/>
    </font>
    <font>
      <vertAlign val="superscript"/>
      <sz val="9"/>
      <color rgb="FF000000"/>
      <name val="Bahnschrift SemiLight"/>
      <family val="2"/>
    </font>
    <font>
      <u/>
      <sz val="11"/>
      <color theme="10"/>
      <name val="Bahnschrift SemiLight"/>
      <family val="2"/>
    </font>
    <font>
      <sz val="11"/>
      <color rgb="FFFF0000"/>
      <name val="Calibri"/>
      <family val="2"/>
    </font>
    <font>
      <sz val="11"/>
      <color rgb="FF000000"/>
      <name val="Bahnschrift SemiBold"/>
      <family val="2"/>
    </font>
    <font>
      <sz val="16"/>
      <color theme="0"/>
      <name val="Bahnschrift SemiBold"/>
      <family val="2"/>
    </font>
    <font>
      <sz val="12"/>
      <color theme="0"/>
      <name val="Bahnschrift SemiBold"/>
      <family val="2"/>
    </font>
    <font>
      <sz val="10"/>
      <color rgb="FF000000"/>
      <name val="Bahnschrift SemiBold"/>
      <family val="2"/>
    </font>
    <font>
      <sz val="11"/>
      <color theme="0"/>
      <name val="Bahnschrift SemiBold"/>
      <family val="2"/>
    </font>
    <font>
      <sz val="11"/>
      <color rgb="FFFFFFFF"/>
      <name val="Bahnschrift SemiBold"/>
      <family val="2"/>
    </font>
    <font>
      <sz val="11"/>
      <name val="Bahnschrift SemiBold"/>
      <family val="2"/>
    </font>
    <font>
      <sz val="10"/>
      <color theme="1"/>
      <name val="Bahnschrift SemiBold"/>
      <family val="2"/>
    </font>
    <font>
      <sz val="10"/>
      <color theme="0"/>
      <name val="Bahnschrift SemiBold"/>
      <family val="2"/>
    </font>
    <font>
      <sz val="9"/>
      <color theme="0"/>
      <name val="Bahnschrift SemiBold"/>
      <family val="2"/>
    </font>
    <font>
      <sz val="10"/>
      <name val="Bahnschrift SemiBold"/>
      <family val="2"/>
    </font>
    <font>
      <u/>
      <sz val="10"/>
      <color rgb="FF000000"/>
      <name val="Bahnschrift SemiBold"/>
      <family val="2"/>
    </font>
    <font>
      <u/>
      <sz val="10"/>
      <color rgb="FF000000"/>
      <name val="Bahnschrift SemiLight"/>
      <family val="2"/>
    </font>
    <font>
      <sz val="10"/>
      <color theme="1"/>
      <name val="Calibri"/>
      <family val="2"/>
      <scheme val="minor"/>
    </font>
    <font>
      <b/>
      <sz val="11"/>
      <color rgb="FFFF0000"/>
      <name val="Bahnschrift SemiLight"/>
      <family val="2"/>
    </font>
    <font>
      <b/>
      <sz val="10"/>
      <color theme="1"/>
      <name val="Bahnschrift SemiBold"/>
      <family val="2"/>
    </font>
    <font>
      <b/>
      <sz val="11"/>
      <name val="Bahnschrift SemiBold"/>
      <family val="2"/>
    </font>
    <font>
      <sz val="11"/>
      <color theme="10"/>
      <name val="Bahnschrift SemiLight"/>
      <family val="2"/>
    </font>
    <font>
      <sz val="11"/>
      <color rgb="FF0070C0"/>
      <name val="Bahnschrift SemiLight"/>
      <family val="2"/>
    </font>
    <font>
      <b/>
      <sz val="10"/>
      <color theme="0"/>
      <name val="Aptos"/>
      <family val="2"/>
    </font>
    <font>
      <sz val="10"/>
      <color theme="1"/>
      <name val="Aptos"/>
      <family val="2"/>
    </font>
    <font>
      <b/>
      <sz val="10"/>
      <color rgb="FF0099CC"/>
      <name val="Aptos"/>
      <family val="2"/>
    </font>
    <font>
      <sz val="10"/>
      <color theme="0"/>
      <name val="Aptos"/>
      <family val="2"/>
    </font>
    <font>
      <b/>
      <sz val="10"/>
      <color theme="1"/>
      <name val="Aptos"/>
      <family val="2"/>
    </font>
    <font>
      <sz val="10"/>
      <name val="Aptos"/>
      <family val="2"/>
    </font>
    <font>
      <sz val="10"/>
      <color rgb="FF000000"/>
      <name val="Aptos"/>
      <family val="2"/>
    </font>
    <font>
      <b/>
      <sz val="10"/>
      <color rgb="FFFFFFFF"/>
      <name val="Aptos"/>
      <family val="2"/>
    </font>
    <font>
      <sz val="10"/>
      <color rgb="FFFFFF00"/>
      <name val="Aptos"/>
      <family val="2"/>
    </font>
    <font>
      <b/>
      <sz val="16"/>
      <color theme="0"/>
      <name val="Aptos"/>
      <family val="2"/>
    </font>
    <font>
      <i/>
      <sz val="10"/>
      <color rgb="FF0070C0"/>
      <name val="Bahnschrift SemiLight"/>
      <family val="2"/>
    </font>
    <font>
      <sz val="9"/>
      <color rgb="FFFFFF00"/>
      <name val="Bahnschrift SemiLight"/>
      <family val="2"/>
    </font>
    <font>
      <sz val="9"/>
      <color rgb="FFFFFF00"/>
      <name val="Aptos"/>
      <family val="2"/>
    </font>
    <font>
      <sz val="11"/>
      <color theme="1"/>
      <name val="Aptos"/>
      <family val="2"/>
    </font>
    <font>
      <sz val="10"/>
      <color rgb="FF000000"/>
      <name val="Calibri"/>
      <family val="2"/>
      <scheme val="minor"/>
    </font>
    <font>
      <sz val="8"/>
      <color rgb="FFFFFF00"/>
      <name val="Aptos"/>
      <family val="2"/>
    </font>
    <font>
      <sz val="8"/>
      <color rgb="FFFFFF00"/>
      <name val="Bahnschrift SemiLight"/>
      <family val="2"/>
    </font>
    <font>
      <sz val="10"/>
      <color theme="1"/>
      <name val="Aptos Narrow"/>
      <family val="2"/>
    </font>
    <font>
      <i/>
      <sz val="11"/>
      <color theme="1"/>
      <name val="Bahnschrift SemiLight"/>
      <family val="2"/>
    </font>
    <font>
      <sz val="10"/>
      <color rgb="FFFFFFFF"/>
      <name val="Bahnschrift SemiBold"/>
      <family val="2"/>
    </font>
    <font>
      <sz val="10"/>
      <color rgb="FFFFFFFF"/>
      <name val="Bahnschrift SemiLight"/>
      <family val="2"/>
    </font>
    <font>
      <sz val="10"/>
      <color theme="0"/>
      <name val="Aptos Narrow"/>
      <family val="2"/>
    </font>
    <font>
      <sz val="10"/>
      <color rgb="FFFFFFFF"/>
      <name val="Aptos Narrow"/>
      <family val="2"/>
    </font>
    <font>
      <sz val="10"/>
      <color rgb="FF000000"/>
      <name val="Bahnschrift SemiLight"/>
    </font>
    <font>
      <sz val="11"/>
      <color rgb="FFFFFFFF"/>
      <name val="Bahnschrift SemiBold"/>
    </font>
    <font>
      <sz val="11"/>
      <color rgb="FF000000"/>
      <name val="Bahnschrift SemiLight"/>
    </font>
    <font>
      <sz val="10"/>
      <color rgb="FFFFFFFF"/>
      <name val="Bahnschrift SemiBold"/>
    </font>
    <font>
      <sz val="10"/>
      <color rgb="FFFFFFFF"/>
      <name val="Bahnschrift SemiLight"/>
    </font>
    <font>
      <b/>
      <u/>
      <sz val="16"/>
      <color theme="8" tint="-0.249977111117893"/>
      <name val="Calibri"/>
      <family val="2"/>
      <scheme val="minor"/>
    </font>
    <font>
      <sz val="11"/>
      <color theme="8" tint="-0.249977111117893"/>
      <name val="Bahnschrift SemiLight"/>
      <family val="2"/>
    </font>
  </fonts>
  <fills count="40">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rgb="FFFFEB9C"/>
      </patternFill>
    </fill>
    <fill>
      <patternFill patternType="solid">
        <fgColor rgb="FFFFFFFF"/>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rgb="FFCFE5E9"/>
        <bgColor indexed="64"/>
      </patternFill>
    </fill>
    <fill>
      <patternFill patternType="solid">
        <fgColor rgb="FFAFD3DA"/>
        <bgColor indexed="64"/>
      </patternFill>
    </fill>
    <fill>
      <patternFill patternType="solid">
        <fgColor rgb="FF41A0AB"/>
        <bgColor indexed="64"/>
      </patternFill>
    </fill>
    <fill>
      <patternFill patternType="solid">
        <fgColor rgb="FFF8996B"/>
        <bgColor indexed="64"/>
      </patternFill>
    </fill>
    <fill>
      <patternFill patternType="solid">
        <fgColor rgb="FFBDBEC0"/>
        <bgColor indexed="64"/>
      </patternFill>
    </fill>
    <fill>
      <patternFill patternType="solid">
        <fgColor rgb="FFF15923"/>
        <bgColor indexed="64"/>
      </patternFill>
    </fill>
    <fill>
      <patternFill patternType="solid">
        <fgColor rgb="FFFBC8AF"/>
        <bgColor indexed="64"/>
      </patternFill>
    </fill>
    <fill>
      <patternFill patternType="solid">
        <fgColor rgb="FFE3E4E5"/>
        <bgColor indexed="64"/>
      </patternFill>
    </fill>
    <fill>
      <patternFill patternType="solid">
        <fgColor rgb="FFDFEEF1"/>
        <bgColor indexed="64"/>
      </patternFill>
    </fill>
    <fill>
      <patternFill patternType="solid">
        <fgColor rgb="FFCBE2E7"/>
        <bgColor indexed="64"/>
      </patternFill>
    </fill>
    <fill>
      <patternFill patternType="solid">
        <fgColor rgb="FFBED0D0"/>
        <bgColor indexed="64"/>
      </patternFill>
    </fill>
    <fill>
      <patternFill patternType="solid">
        <fgColor rgb="FF7AC4CC"/>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CBE2E7"/>
        <bgColor rgb="FF000000"/>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bgColor indexed="64"/>
      </patternFill>
    </fill>
    <fill>
      <patternFill patternType="solid">
        <fgColor rgb="FF679C9B"/>
        <bgColor rgb="FF000000"/>
      </patternFill>
    </fill>
    <fill>
      <patternFill patternType="solid">
        <fgColor rgb="FF80ACAB"/>
        <bgColor indexed="64"/>
      </patternFill>
    </fill>
    <fill>
      <patternFill patternType="solid">
        <fgColor rgb="FF80ACAB"/>
        <bgColor rgb="FF000000"/>
      </patternFill>
    </fill>
    <fill>
      <patternFill patternType="solid">
        <fgColor rgb="FFF2F2F2"/>
        <bgColor indexed="64"/>
      </patternFill>
    </fill>
    <fill>
      <patternFill patternType="solid">
        <fgColor rgb="FFBFBFBF"/>
        <bgColor indexed="64"/>
      </patternFill>
    </fill>
    <fill>
      <patternFill patternType="solid">
        <fgColor rgb="FFA9D08E"/>
        <bgColor indexed="64"/>
      </patternFill>
    </fill>
    <fill>
      <patternFill patternType="solid">
        <fgColor rgb="FFA9D08E"/>
        <bgColor rgb="FF000000"/>
      </patternFill>
    </fill>
    <fill>
      <patternFill patternType="solid">
        <fgColor rgb="FFE2EFDA"/>
        <bgColor indexed="64"/>
      </patternFill>
    </fill>
    <fill>
      <patternFill patternType="solid">
        <fgColor theme="0" tint="-4.9989318521683403E-2"/>
        <bgColor rgb="FF000000"/>
      </patternFill>
    </fill>
    <fill>
      <patternFill patternType="solid">
        <fgColor theme="9" tint="0.79998168889431442"/>
        <bgColor rgb="FF000000"/>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indexed="64"/>
      </right>
      <top style="thin">
        <color indexed="64"/>
      </top>
      <bottom style="thin">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diagonal/>
    </border>
    <border>
      <left/>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bottom/>
      <diagonal/>
    </border>
    <border>
      <left/>
      <right/>
      <top/>
      <bottom style="thin">
        <color rgb="FF000000"/>
      </bottom>
      <diagonal/>
    </border>
    <border>
      <left style="thin">
        <color rgb="FF000000"/>
      </left>
      <right/>
      <top/>
      <bottom style="thin">
        <color rgb="FF000000"/>
      </bottom>
      <diagonal/>
    </border>
    <border>
      <left/>
      <right style="thin">
        <color indexed="64"/>
      </right>
      <top/>
      <bottom style="thin">
        <color rgb="FF000000"/>
      </bottom>
      <diagonal/>
    </border>
    <border>
      <left style="thin">
        <color rgb="FF000000"/>
      </left>
      <right/>
      <top style="thin">
        <color rgb="FF000000"/>
      </top>
      <bottom/>
      <diagonal/>
    </border>
    <border>
      <left style="thin">
        <color indexed="64"/>
      </left>
      <right style="thin">
        <color indexed="64"/>
      </right>
      <top/>
      <bottom style="thin">
        <color rgb="FF000000"/>
      </bottom>
      <diagonal/>
    </border>
    <border>
      <left/>
      <right style="thin">
        <color indexed="64"/>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thin">
        <color indexed="64"/>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rgb="FF000000"/>
      </right>
      <top/>
      <bottom/>
      <diagonal/>
    </border>
  </borders>
  <cellStyleXfs count="16">
    <xf numFmtId="0" fontId="0" fillId="0" borderId="0"/>
    <xf numFmtId="9" fontId="2" fillId="0" borderId="0" applyFont="0" applyFill="0" applyBorder="0" applyAlignment="0" applyProtection="0"/>
    <xf numFmtId="0" fontId="1" fillId="0" borderId="0"/>
    <xf numFmtId="0" fontId="3" fillId="0" borderId="0"/>
    <xf numFmtId="0" fontId="4" fillId="0" borderId="0" applyNumberFormat="0" applyFill="0" applyBorder="0" applyAlignment="0" applyProtection="0"/>
    <xf numFmtId="43" fontId="2" fillId="0" borderId="0" applyFont="0" applyFill="0" applyBorder="0" applyAlignment="0" applyProtection="0"/>
    <xf numFmtId="0" fontId="1" fillId="0" borderId="0"/>
    <xf numFmtId="0" fontId="1" fillId="0" borderId="0"/>
    <xf numFmtId="0" fontId="1" fillId="0" borderId="0"/>
    <xf numFmtId="0" fontId="5" fillId="4" borderId="0" applyNumberFormat="0" applyBorder="0" applyAlignment="0" applyProtection="0"/>
    <xf numFmtId="0" fontId="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3" fillId="0" borderId="0"/>
  </cellStyleXfs>
  <cellXfs count="1120">
    <xf numFmtId="0" fontId="0" fillId="0" borderId="0" xfId="0"/>
    <xf numFmtId="0" fontId="8" fillId="0" borderId="0" xfId="0" applyFont="1" applyAlignment="1">
      <alignment vertical="center"/>
    </xf>
    <xf numFmtId="0" fontId="10" fillId="0" borderId="0" xfId="0" applyFont="1" applyAlignment="1">
      <alignment vertical="center"/>
    </xf>
    <xf numFmtId="0" fontId="8" fillId="5" borderId="0" xfId="0" applyFont="1" applyFill="1" applyAlignment="1">
      <alignment vertical="center"/>
    </xf>
    <xf numFmtId="0" fontId="11" fillId="0" borderId="0" xfId="0" applyFont="1" applyAlignment="1" applyProtection="1">
      <alignment vertical="center"/>
      <protection locked="0"/>
    </xf>
    <xf numFmtId="0" fontId="13" fillId="0" borderId="0" xfId="0" applyFont="1" applyAlignment="1" applyProtection="1">
      <alignment vertical="center"/>
      <protection locked="0"/>
    </xf>
    <xf numFmtId="0" fontId="13" fillId="0" borderId="0" xfId="0" applyFont="1" applyAlignment="1" applyProtection="1">
      <alignment vertical="center" wrapText="1"/>
      <protection locked="0"/>
    </xf>
    <xf numFmtId="0" fontId="13" fillId="0" borderId="0" xfId="0" applyFont="1" applyAlignment="1" applyProtection="1">
      <alignment horizontal="left" vertical="center" wrapText="1"/>
      <protection locked="0"/>
    </xf>
    <xf numFmtId="0" fontId="8" fillId="0" borderId="0" xfId="0" applyFont="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8" fillId="5" borderId="0" xfId="0" applyFont="1" applyFill="1" applyAlignment="1">
      <alignment horizontal="center" vertical="center" wrapText="1"/>
    </xf>
    <xf numFmtId="0" fontId="17" fillId="0" borderId="0" xfId="0" applyFont="1" applyAlignment="1" applyProtection="1">
      <alignment vertical="center" wrapText="1"/>
      <protection locked="0"/>
    </xf>
    <xf numFmtId="0" fontId="17" fillId="9" borderId="0" xfId="0" applyFont="1" applyFill="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8" fillId="0" borderId="0" xfId="0" applyFont="1"/>
    <xf numFmtId="0" fontId="21" fillId="0" borderId="0" xfId="0" applyFont="1" applyAlignment="1">
      <alignment vertical="top" wrapText="1"/>
    </xf>
    <xf numFmtId="0" fontId="13" fillId="0" borderId="0" xfId="0" applyFont="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17" fillId="0" borderId="18" xfId="0" applyFont="1" applyBorder="1" applyAlignment="1">
      <alignment vertical="center" wrapText="1"/>
    </xf>
    <xf numFmtId="0" fontId="23" fillId="0" borderId="1" xfId="0" applyFont="1" applyBorder="1" applyAlignment="1" applyProtection="1">
      <alignment horizontal="center" vertical="center" wrapText="1"/>
      <protection locked="0"/>
    </xf>
    <xf numFmtId="0" fontId="17" fillId="0" borderId="4" xfId="0" applyFont="1" applyBorder="1" applyAlignment="1">
      <alignment vertical="center" wrapText="1"/>
    </xf>
    <xf numFmtId="0" fontId="17" fillId="0" borderId="43" xfId="0" applyFont="1" applyBorder="1" applyAlignment="1">
      <alignment vertical="center" wrapText="1"/>
    </xf>
    <xf numFmtId="0" fontId="11" fillId="0" borderId="1" xfId="0" applyFont="1" applyBorder="1" applyAlignment="1">
      <alignment horizontal="center" vertical="center" wrapText="1"/>
    </xf>
    <xf numFmtId="0" fontId="25" fillId="0" borderId="4" xfId="0" applyFont="1" applyBorder="1" applyAlignment="1">
      <alignment vertical="center" wrapText="1"/>
    </xf>
    <xf numFmtId="0" fontId="17" fillId="0" borderId="1" xfId="0" applyFont="1" applyBorder="1" applyAlignment="1" applyProtection="1">
      <alignment horizontal="center" vertical="center" wrapText="1"/>
      <protection locked="0"/>
    </xf>
    <xf numFmtId="0" fontId="17" fillId="0" borderId="4" xfId="0" applyFont="1" applyBorder="1" applyAlignment="1">
      <alignment horizontal="left" vertical="center" wrapText="1"/>
    </xf>
    <xf numFmtId="0" fontId="17" fillId="0" borderId="2" xfId="0" applyFont="1" applyBorder="1" applyAlignment="1">
      <alignment vertical="center" wrapText="1"/>
    </xf>
    <xf numFmtId="0" fontId="25" fillId="0" borderId="2" xfId="0" applyFont="1" applyBorder="1" applyAlignment="1">
      <alignment vertical="center" wrapText="1"/>
    </xf>
    <xf numFmtId="0" fontId="25" fillId="0" borderId="0" xfId="0" applyFont="1" applyAlignment="1">
      <alignment vertical="center" wrapText="1"/>
    </xf>
    <xf numFmtId="0" fontId="15" fillId="0" borderId="0" xfId="0" applyFont="1" applyAlignment="1" applyProtection="1">
      <alignment vertical="center" wrapText="1"/>
      <protection locked="0"/>
    </xf>
    <xf numFmtId="0" fontId="24" fillId="0" borderId="1" xfId="0" applyFont="1" applyBorder="1" applyAlignment="1">
      <alignment vertical="center" wrapText="1"/>
    </xf>
    <xf numFmtId="0" fontId="8" fillId="0" borderId="0" xfId="0" applyFont="1" applyAlignment="1">
      <alignment horizontal="center" vertical="top" wrapText="1"/>
    </xf>
    <xf numFmtId="0" fontId="10" fillId="0" borderId="0" xfId="0" applyFont="1" applyAlignment="1">
      <alignment horizontal="left" vertical="top"/>
    </xf>
    <xf numFmtId="0" fontId="8" fillId="0" borderId="0" xfId="0" applyFont="1" applyAlignment="1">
      <alignment horizontal="center" vertical="top"/>
    </xf>
    <xf numFmtId="0" fontId="14" fillId="0" borderId="0" xfId="0" applyFont="1" applyAlignment="1">
      <alignment horizontal="center" vertical="top" wrapText="1"/>
    </xf>
    <xf numFmtId="0" fontId="12" fillId="0" borderId="0" xfId="0" applyFont="1" applyAlignment="1">
      <alignment horizontal="center" vertical="top" wrapText="1"/>
    </xf>
    <xf numFmtId="0" fontId="15" fillId="0" borderId="0" xfId="0" applyFont="1" applyAlignment="1">
      <alignment horizontal="center" vertical="top" wrapText="1"/>
    </xf>
    <xf numFmtId="0" fontId="12" fillId="0" borderId="0" xfId="0" applyFont="1" applyAlignment="1">
      <alignment horizontal="center" vertical="top"/>
    </xf>
    <xf numFmtId="0" fontId="8" fillId="5" borderId="0" xfId="0" applyFont="1" applyFill="1" applyAlignment="1">
      <alignment horizontal="center" vertical="top" wrapText="1"/>
    </xf>
    <xf numFmtId="0" fontId="8" fillId="0" borderId="1" xfId="0" applyFont="1" applyBorder="1"/>
    <xf numFmtId="0" fontId="25" fillId="0" borderId="1" xfId="0" applyFont="1" applyBorder="1" applyAlignment="1">
      <alignment vertical="center" wrapText="1"/>
    </xf>
    <xf numFmtId="3" fontId="25" fillId="2" borderId="1" xfId="0" applyNumberFormat="1" applyFont="1" applyFill="1" applyBorder="1" applyAlignment="1">
      <alignment horizontal="center" vertical="center"/>
    </xf>
    <xf numFmtId="0" fontId="17" fillId="0" borderId="1" xfId="0" applyFont="1" applyBorder="1" applyAlignment="1">
      <alignment vertical="center" wrapText="1"/>
    </xf>
    <xf numFmtId="0" fontId="31" fillId="0" borderId="0" xfId="0" applyFont="1" applyAlignment="1" applyProtection="1">
      <alignment vertical="top"/>
      <protection locked="0"/>
    </xf>
    <xf numFmtId="0" fontId="32" fillId="0" borderId="1" xfId="0" applyFont="1" applyBorder="1" applyAlignment="1" applyProtection="1">
      <alignment vertical="top"/>
      <protection locked="0"/>
    </xf>
    <xf numFmtId="0" fontId="25" fillId="0" borderId="18" xfId="0" applyFont="1" applyBorder="1" applyAlignment="1">
      <alignment vertical="top" wrapText="1"/>
    </xf>
    <xf numFmtId="0" fontId="33" fillId="0" borderId="1" xfId="0" applyFont="1" applyBorder="1" applyAlignment="1">
      <alignment horizontal="right" vertical="top" wrapText="1"/>
    </xf>
    <xf numFmtId="0" fontId="25" fillId="0" borderId="8" xfId="0" applyFont="1" applyBorder="1" applyAlignment="1">
      <alignment vertical="center" wrapText="1"/>
    </xf>
    <xf numFmtId="0" fontId="17" fillId="0" borderId="0" xfId="0" applyFont="1"/>
    <xf numFmtId="0" fontId="35" fillId="0" borderId="0" xfId="0" applyFont="1"/>
    <xf numFmtId="0" fontId="8" fillId="0" borderId="0" xfId="0" applyFont="1" applyAlignment="1">
      <alignment horizontal="center"/>
    </xf>
    <xf numFmtId="0" fontId="8" fillId="0" borderId="1" xfId="0" applyFont="1" applyBorder="1" applyAlignment="1">
      <alignment horizontal="center" vertical="center" wrapText="1"/>
    </xf>
    <xf numFmtId="0" fontId="31" fillId="0" borderId="0" xfId="0" applyFont="1" applyAlignment="1" applyProtection="1">
      <alignment vertical="center" wrapText="1"/>
      <protection locked="0"/>
    </xf>
    <xf numFmtId="0" fontId="37" fillId="0" borderId="0" xfId="0" applyFont="1" applyAlignment="1">
      <alignment horizontal="left" vertical="top"/>
    </xf>
    <xf numFmtId="0" fontId="8" fillId="2" borderId="1" xfId="0" applyFont="1" applyFill="1" applyBorder="1" applyAlignment="1">
      <alignment horizontal="center" vertical="center" wrapText="1"/>
    </xf>
    <xf numFmtId="0" fontId="40" fillId="0" borderId="0" xfId="0" applyFont="1"/>
    <xf numFmtId="0" fontId="8" fillId="2" borderId="1" xfId="0" applyFont="1" applyFill="1" applyBorder="1" applyAlignment="1">
      <alignment horizontal="center" vertical="top" wrapText="1"/>
    </xf>
    <xf numFmtId="0" fontId="8" fillId="0" borderId="0" xfId="0" applyFont="1" applyAlignment="1">
      <alignment vertical="top" wrapText="1"/>
    </xf>
    <xf numFmtId="0" fontId="20" fillId="0" borderId="0" xfId="0" applyFont="1" applyAlignment="1">
      <alignment vertical="center"/>
    </xf>
    <xf numFmtId="0" fontId="17" fillId="0" borderId="0" xfId="0" applyFont="1" applyAlignment="1">
      <alignment horizontal="center" vertical="center" wrapText="1"/>
    </xf>
    <xf numFmtId="0" fontId="44" fillId="0" borderId="1" xfId="0" applyFont="1" applyBorder="1" applyAlignment="1">
      <alignment horizontal="center" vertical="center" wrapText="1"/>
    </xf>
    <xf numFmtId="0" fontId="17" fillId="0" borderId="1" xfId="0" applyFont="1" applyBorder="1" applyAlignment="1">
      <alignment horizontal="left" vertical="center" wrapText="1" indent="1"/>
    </xf>
    <xf numFmtId="0" fontId="25" fillId="0" borderId="1" xfId="0" applyFont="1" applyBorder="1" applyAlignment="1">
      <alignment horizontal="left" vertical="center" wrapText="1" indent="1"/>
    </xf>
    <xf numFmtId="0" fontId="17" fillId="0" borderId="7" xfId="0" applyFont="1" applyBorder="1" applyAlignment="1">
      <alignment horizontal="left" vertical="center" wrapText="1"/>
    </xf>
    <xf numFmtId="0" fontId="17" fillId="8" borderId="2" xfId="0" applyFont="1" applyFill="1" applyBorder="1" applyAlignment="1">
      <alignment horizontal="center" vertical="center" wrapText="1"/>
    </xf>
    <xf numFmtId="0" fontId="17" fillId="8" borderId="11" xfId="0" applyFont="1" applyFill="1" applyBorder="1" applyAlignment="1">
      <alignment vertical="center" wrapText="1"/>
    </xf>
    <xf numFmtId="0" fontId="17" fillId="8" borderId="36" xfId="0" applyFont="1" applyFill="1" applyBorder="1" applyAlignment="1">
      <alignment vertical="center" wrapText="1"/>
    </xf>
    <xf numFmtId="0" fontId="17" fillId="8" borderId="1" xfId="0" applyFont="1" applyFill="1" applyBorder="1" applyAlignment="1">
      <alignment vertical="center" wrapText="1"/>
    </xf>
    <xf numFmtId="0" fontId="44" fillId="0" borderId="1" xfId="0" applyFont="1" applyBorder="1" applyAlignment="1">
      <alignment vertical="center" wrapText="1"/>
    </xf>
    <xf numFmtId="0" fontId="17" fillId="8" borderId="1" xfId="0" applyFont="1" applyFill="1" applyBorder="1" applyAlignment="1">
      <alignment horizontal="center" vertical="center" wrapText="1"/>
    </xf>
    <xf numFmtId="0" fontId="17" fillId="8" borderId="3" xfId="0" applyFont="1" applyFill="1" applyBorder="1" applyAlignment="1">
      <alignment vertical="center" wrapText="1"/>
    </xf>
    <xf numFmtId="0" fontId="17" fillId="8" borderId="4" xfId="0" applyFont="1" applyFill="1" applyBorder="1" applyAlignment="1">
      <alignment vertical="center" wrapText="1"/>
    </xf>
    <xf numFmtId="0" fontId="17" fillId="8" borderId="35" xfId="0" applyFont="1" applyFill="1" applyBorder="1" applyAlignment="1">
      <alignment horizontal="center" vertical="center" wrapText="1"/>
    </xf>
    <xf numFmtId="0" fontId="17" fillId="8" borderId="12" xfId="0" applyFont="1" applyFill="1" applyBorder="1" applyAlignment="1">
      <alignment vertical="center" wrapText="1"/>
    </xf>
    <xf numFmtId="0" fontId="24" fillId="0" borderId="1" xfId="0" applyFont="1" applyBorder="1" applyAlignment="1">
      <alignment horizontal="left" vertical="center" wrapText="1"/>
    </xf>
    <xf numFmtId="0" fontId="25" fillId="0" borderId="1" xfId="0" applyFont="1" applyBorder="1" applyAlignment="1">
      <alignment horizontal="left" vertical="center" wrapText="1"/>
    </xf>
    <xf numFmtId="0" fontId="26" fillId="2" borderId="1" xfId="4" applyFont="1" applyFill="1" applyBorder="1" applyAlignment="1">
      <alignment vertical="center" wrapText="1"/>
    </xf>
    <xf numFmtId="0" fontId="25" fillId="0" borderId="1" xfId="4" applyFont="1" applyBorder="1" applyAlignment="1" applyProtection="1">
      <alignment vertical="center" wrapText="1"/>
    </xf>
    <xf numFmtId="0" fontId="17" fillId="8" borderId="33" xfId="0" applyFont="1" applyFill="1" applyBorder="1" applyAlignment="1">
      <alignment horizontal="center" vertical="center" wrapText="1"/>
    </xf>
    <xf numFmtId="0" fontId="17" fillId="8" borderId="34" xfId="0" applyFont="1" applyFill="1" applyBorder="1" applyAlignment="1">
      <alignment vertical="center" wrapText="1"/>
    </xf>
    <xf numFmtId="0" fontId="17" fillId="8" borderId="24" xfId="0" applyFont="1" applyFill="1" applyBorder="1" applyAlignment="1">
      <alignment vertical="center" wrapText="1"/>
    </xf>
    <xf numFmtId="0" fontId="17" fillId="0" borderId="8" xfId="0" applyFont="1" applyBorder="1" applyAlignment="1">
      <alignment vertical="center" wrapText="1"/>
    </xf>
    <xf numFmtId="0" fontId="8" fillId="0" borderId="44" xfId="0" applyFont="1" applyBorder="1" applyAlignment="1">
      <alignment horizontal="left" vertical="center" wrapText="1"/>
    </xf>
    <xf numFmtId="0" fontId="22" fillId="0" borderId="0" xfId="0" applyFont="1" applyAlignment="1" applyProtection="1">
      <alignment vertical="center" wrapText="1"/>
      <protection locked="0"/>
    </xf>
    <xf numFmtId="0" fontId="17" fillId="8" borderId="2" xfId="0" applyFont="1" applyFill="1" applyBorder="1" applyAlignment="1">
      <alignment vertical="center" wrapText="1"/>
    </xf>
    <xf numFmtId="0" fontId="17" fillId="8" borderId="37" xfId="0" applyFont="1" applyFill="1" applyBorder="1" applyAlignment="1">
      <alignment horizontal="center" vertical="center" wrapText="1"/>
    </xf>
    <xf numFmtId="0" fontId="17" fillId="8" borderId="38" xfId="0" applyFont="1" applyFill="1" applyBorder="1" applyAlignment="1">
      <alignment vertical="center" wrapText="1"/>
    </xf>
    <xf numFmtId="0" fontId="17" fillId="8" borderId="39" xfId="0" applyFont="1" applyFill="1" applyBorder="1" applyAlignment="1">
      <alignment vertical="center" wrapText="1"/>
    </xf>
    <xf numFmtId="0" fontId="11" fillId="0" borderId="0" xfId="0" applyFont="1" applyAlignment="1">
      <alignment horizontal="center" vertical="center" wrapText="1"/>
    </xf>
    <xf numFmtId="0" fontId="34" fillId="0" borderId="0" xfId="0" applyFont="1" applyAlignment="1" applyProtection="1">
      <alignment horizontal="left" vertical="center" wrapText="1"/>
      <protection locked="0"/>
    </xf>
    <xf numFmtId="0" fontId="34" fillId="0" borderId="0" xfId="0" applyFont="1" applyAlignment="1" applyProtection="1">
      <alignment vertical="center" wrapText="1"/>
      <protection locked="0"/>
    </xf>
    <xf numFmtId="0" fontId="15" fillId="9" borderId="0" xfId="0" applyFont="1" applyFill="1" applyAlignment="1" applyProtection="1">
      <alignment horizontal="center" vertical="center" wrapText="1"/>
      <protection locked="0"/>
    </xf>
    <xf numFmtId="0" fontId="22" fillId="0" borderId="0" xfId="0" applyFont="1" applyAlignment="1" applyProtection="1">
      <alignment horizontal="left" vertical="center" wrapText="1"/>
      <protection locked="0"/>
    </xf>
    <xf numFmtId="0" fontId="8" fillId="9" borderId="0" xfId="0" applyFont="1" applyFill="1" applyAlignment="1" applyProtection="1">
      <alignment horizontal="center" vertical="center" wrapText="1"/>
      <protection locked="0"/>
    </xf>
    <xf numFmtId="0" fontId="17" fillId="0" borderId="0" xfId="0" applyFont="1" applyAlignment="1" applyProtection="1">
      <alignment vertical="center"/>
      <protection locked="0"/>
    </xf>
    <xf numFmtId="14" fontId="29" fillId="3" borderId="30" xfId="0" applyNumberFormat="1" applyFont="1" applyFill="1" applyBorder="1" applyAlignment="1">
      <alignment horizontal="center" vertical="center" wrapText="1"/>
    </xf>
    <xf numFmtId="0" fontId="17" fillId="8" borderId="0" xfId="0" applyFont="1" applyFill="1" applyAlignment="1">
      <alignment horizontal="center" vertical="center" wrapText="1"/>
    </xf>
    <xf numFmtId="0" fontId="17" fillId="2" borderId="1" xfId="0" applyFont="1" applyFill="1" applyBorder="1" applyAlignment="1" applyProtection="1">
      <alignment horizontal="center" vertical="center" wrapText="1"/>
      <protection locked="0"/>
    </xf>
    <xf numFmtId="0" fontId="17" fillId="2" borderId="0" xfId="0" applyFont="1" applyFill="1" applyAlignment="1" applyProtection="1">
      <alignment horizontal="center" vertical="center" wrapText="1"/>
      <protection locked="0"/>
    </xf>
    <xf numFmtId="0" fontId="17" fillId="8" borderId="12" xfId="0" applyFont="1" applyFill="1" applyBorder="1" applyAlignment="1">
      <alignment horizontal="center" vertical="center" wrapText="1"/>
    </xf>
    <xf numFmtId="0" fontId="17" fillId="8" borderId="32" xfId="0" applyFont="1" applyFill="1" applyBorder="1" applyAlignment="1">
      <alignment horizontal="center" vertical="center" wrapText="1"/>
    </xf>
    <xf numFmtId="0" fontId="35" fillId="15" borderId="0" xfId="0" applyFont="1" applyFill="1"/>
    <xf numFmtId="0" fontId="8" fillId="15" borderId="0" xfId="0" applyFont="1" applyFill="1"/>
    <xf numFmtId="0" fontId="31" fillId="15" borderId="0" xfId="0" applyFont="1" applyFill="1"/>
    <xf numFmtId="0" fontId="17" fillId="15" borderId="0" xfId="0" applyFont="1" applyFill="1"/>
    <xf numFmtId="0" fontId="48" fillId="15" borderId="0" xfId="4" applyFont="1" applyFill="1"/>
    <xf numFmtId="0" fontId="8" fillId="15" borderId="0" xfId="0" applyFont="1" applyFill="1" applyAlignment="1">
      <alignment vertical="top"/>
    </xf>
    <xf numFmtId="0" fontId="30" fillId="15" borderId="0" xfId="0" applyFont="1" applyFill="1" applyAlignment="1">
      <alignment horizontal="left" vertical="top" wrapText="1"/>
    </xf>
    <xf numFmtId="0" fontId="8" fillId="15" borderId="0" xfId="0" applyFont="1" applyFill="1" applyAlignment="1">
      <alignment vertical="center"/>
    </xf>
    <xf numFmtId="0" fontId="16" fillId="15" borderId="0" xfId="0" applyFont="1" applyFill="1" applyAlignment="1">
      <alignment vertical="center"/>
    </xf>
    <xf numFmtId="0" fontId="50" fillId="15" borderId="0" xfId="0" applyFont="1" applyFill="1" applyAlignment="1">
      <alignment vertical="center"/>
    </xf>
    <xf numFmtId="14" fontId="17" fillId="3" borderId="1" xfId="0" applyNumberFormat="1" applyFont="1" applyFill="1" applyBorder="1" applyAlignment="1">
      <alignment horizontal="center" vertical="center" wrapText="1"/>
    </xf>
    <xf numFmtId="0" fontId="9" fillId="0" borderId="0" xfId="0" applyFont="1" applyAlignment="1">
      <alignment vertical="center" wrapText="1"/>
    </xf>
    <xf numFmtId="0" fontId="51" fillId="0" borderId="1" xfId="0" applyFont="1" applyBorder="1" applyAlignment="1">
      <alignment horizontal="center" vertical="center" wrapText="1"/>
    </xf>
    <xf numFmtId="0" fontId="52" fillId="0" borderId="1" xfId="0" applyFont="1" applyBorder="1" applyAlignment="1">
      <alignment horizontal="center" vertical="center" wrapText="1"/>
    </xf>
    <xf numFmtId="0" fontId="51" fillId="0" borderId="1" xfId="0" applyFont="1" applyBorder="1" applyAlignment="1">
      <alignment horizontal="center" vertical="center"/>
    </xf>
    <xf numFmtId="0" fontId="11" fillId="0" borderId="0" xfId="0" applyFont="1" applyAlignment="1" applyProtection="1">
      <alignment vertical="center" wrapText="1"/>
      <protection locked="0"/>
    </xf>
    <xf numFmtId="0" fontId="10" fillId="0" borderId="0" xfId="0" applyFont="1" applyAlignment="1">
      <alignment vertical="center" wrapText="1"/>
    </xf>
    <xf numFmtId="0" fontId="8" fillId="15" borderId="0" xfId="0" applyFont="1" applyFill="1" applyAlignment="1">
      <alignment horizontal="center" vertical="center" wrapText="1"/>
    </xf>
    <xf numFmtId="0" fontId="10" fillId="15" borderId="5" xfId="0" applyFont="1" applyFill="1" applyBorder="1" applyAlignment="1">
      <alignment vertical="center" wrapText="1"/>
    </xf>
    <xf numFmtId="0" fontId="16" fillId="16" borderId="1" xfId="0" applyFont="1" applyFill="1" applyBorder="1" applyAlignment="1">
      <alignment vertical="center" wrapText="1"/>
    </xf>
    <xf numFmtId="0" fontId="16" fillId="16" borderId="2" xfId="0" applyFont="1" applyFill="1" applyBorder="1" applyAlignment="1">
      <alignment vertical="center" wrapText="1"/>
    </xf>
    <xf numFmtId="0" fontId="18" fillId="16" borderId="3" xfId="0" applyFont="1" applyFill="1" applyBorder="1" applyAlignment="1">
      <alignment horizontal="center" vertical="center" wrapText="1"/>
    </xf>
    <xf numFmtId="0" fontId="17" fillId="14" borderId="1" xfId="0" applyFont="1" applyFill="1" applyBorder="1" applyAlignment="1">
      <alignment vertical="center" wrapText="1"/>
    </xf>
    <xf numFmtId="0" fontId="17" fillId="14" borderId="14" xfId="0" applyFont="1" applyFill="1" applyBorder="1" applyAlignment="1">
      <alignment vertical="center" wrapText="1"/>
    </xf>
    <xf numFmtId="0" fontId="17" fillId="14" borderId="2" xfId="0" applyFont="1" applyFill="1" applyBorder="1" applyAlignment="1">
      <alignment vertical="center" wrapText="1"/>
    </xf>
    <xf numFmtId="0" fontId="22" fillId="14" borderId="3" xfId="0" applyFont="1" applyFill="1" applyBorder="1" applyAlignment="1">
      <alignment vertical="center" wrapText="1"/>
    </xf>
    <xf numFmtId="0" fontId="17" fillId="14" borderId="4" xfId="0" applyFont="1" applyFill="1" applyBorder="1" applyAlignment="1">
      <alignment vertical="center" wrapText="1"/>
    </xf>
    <xf numFmtId="0" fontId="17" fillId="17" borderId="1" xfId="0" applyFont="1" applyFill="1" applyBorder="1" applyAlignment="1">
      <alignment vertical="center" wrapText="1"/>
    </xf>
    <xf numFmtId="0" fontId="17" fillId="17" borderId="8" xfId="0" applyFont="1" applyFill="1" applyBorder="1" applyAlignment="1">
      <alignment vertical="center" wrapText="1"/>
    </xf>
    <xf numFmtId="0" fontId="55" fillId="0" borderId="1" xfId="0" applyFont="1" applyBorder="1" applyAlignment="1">
      <alignment horizontal="center" vertical="center" wrapText="1"/>
    </xf>
    <xf numFmtId="0" fontId="17" fillId="14" borderId="1" xfId="0" applyFont="1" applyFill="1" applyBorder="1" applyAlignment="1">
      <alignment vertical="center"/>
    </xf>
    <xf numFmtId="0" fontId="17" fillId="14" borderId="5" xfId="0" applyFont="1" applyFill="1" applyBorder="1" applyAlignment="1">
      <alignment vertical="center"/>
    </xf>
    <xf numFmtId="0" fontId="17" fillId="15" borderId="0" xfId="0" applyFont="1" applyFill="1" applyAlignment="1" applyProtection="1">
      <alignment horizontal="center" vertical="center" wrapText="1"/>
      <protection locked="0"/>
    </xf>
    <xf numFmtId="0" fontId="22" fillId="18" borderId="1" xfId="0" applyFont="1" applyFill="1" applyBorder="1" applyAlignment="1" applyProtection="1">
      <alignment horizontal="center" vertical="center" wrapText="1"/>
      <protection locked="0"/>
    </xf>
    <xf numFmtId="0" fontId="8" fillId="0" borderId="27" xfId="0" applyFont="1" applyBorder="1" applyAlignment="1">
      <alignment vertical="center" wrapText="1"/>
    </xf>
    <xf numFmtId="0" fontId="8" fillId="0" borderId="28" xfId="0" applyFont="1" applyBorder="1" applyAlignment="1">
      <alignment vertical="center" wrapText="1"/>
    </xf>
    <xf numFmtId="0" fontId="17" fillId="17" borderId="1" xfId="0" applyFont="1" applyFill="1" applyBorder="1" applyAlignment="1">
      <alignment horizontal="center" vertical="center" wrapText="1"/>
    </xf>
    <xf numFmtId="0" fontId="17" fillId="17" borderId="29" xfId="0" applyFont="1" applyFill="1" applyBorder="1" applyAlignment="1">
      <alignment horizontal="center" vertical="center" wrapText="1"/>
    </xf>
    <xf numFmtId="0" fontId="17" fillId="17" borderId="19" xfId="0" applyFont="1" applyFill="1" applyBorder="1" applyAlignment="1">
      <alignment vertical="center" wrapText="1"/>
    </xf>
    <xf numFmtId="0" fontId="17" fillId="14" borderId="8" xfId="0" applyFont="1" applyFill="1" applyBorder="1" applyAlignment="1">
      <alignment horizontal="center" vertical="center" wrapText="1"/>
    </xf>
    <xf numFmtId="0" fontId="17" fillId="14" borderId="6" xfId="0" applyFont="1" applyFill="1" applyBorder="1" applyAlignment="1">
      <alignment vertical="center" wrapText="1"/>
    </xf>
    <xf numFmtId="0" fontId="17" fillId="14" borderId="35" xfId="0" applyFont="1" applyFill="1" applyBorder="1" applyAlignment="1">
      <alignment horizontal="center" vertical="center" wrapText="1"/>
    </xf>
    <xf numFmtId="0" fontId="17" fillId="14" borderId="35" xfId="0" applyFont="1" applyFill="1" applyBorder="1" applyAlignment="1">
      <alignment vertical="center" wrapText="1"/>
    </xf>
    <xf numFmtId="0" fontId="17" fillId="14" borderId="1" xfId="0" applyFont="1" applyFill="1" applyBorder="1" applyAlignment="1">
      <alignment horizontal="center" vertical="center" wrapText="1"/>
    </xf>
    <xf numFmtId="0" fontId="17" fillId="14" borderId="2" xfId="0" applyFont="1" applyFill="1" applyBorder="1" applyAlignment="1">
      <alignment horizontal="center" vertical="center" wrapText="1"/>
    </xf>
    <xf numFmtId="0" fontId="17" fillId="14" borderId="3" xfId="0" applyFont="1" applyFill="1" applyBorder="1" applyAlignment="1">
      <alignment vertical="center" wrapText="1"/>
    </xf>
    <xf numFmtId="0" fontId="17" fillId="14" borderId="33" xfId="0" applyFont="1" applyFill="1" applyBorder="1" applyAlignment="1">
      <alignment horizontal="center" vertical="center" wrapText="1"/>
    </xf>
    <xf numFmtId="0" fontId="17" fillId="14" borderId="34" xfId="0" applyFont="1" applyFill="1" applyBorder="1" applyAlignment="1">
      <alignment vertical="center" wrapText="1"/>
    </xf>
    <xf numFmtId="0" fontId="17" fillId="14" borderId="24" xfId="0" applyFont="1" applyFill="1" applyBorder="1" applyAlignment="1">
      <alignment vertical="center" wrapText="1"/>
    </xf>
    <xf numFmtId="0" fontId="17" fillId="17" borderId="40" xfId="0" applyFont="1" applyFill="1" applyBorder="1" applyAlignment="1">
      <alignment horizontal="center" vertical="center" wrapText="1"/>
    </xf>
    <xf numFmtId="0" fontId="17" fillId="17" borderId="40" xfId="0" applyFont="1" applyFill="1" applyBorder="1" applyAlignment="1">
      <alignment vertical="center" wrapText="1"/>
    </xf>
    <xf numFmtId="0" fontId="17" fillId="17" borderId="2" xfId="0" applyFont="1" applyFill="1" applyBorder="1" applyAlignment="1">
      <alignment horizontal="center" vertical="center" wrapText="1"/>
    </xf>
    <xf numFmtId="0" fontId="17" fillId="17" borderId="3" xfId="0" applyFont="1" applyFill="1" applyBorder="1" applyAlignment="1">
      <alignment vertical="center" wrapText="1"/>
    </xf>
    <xf numFmtId="0" fontId="17" fillId="17" borderId="4" xfId="0" applyFont="1" applyFill="1" applyBorder="1" applyAlignment="1">
      <alignment vertical="center" wrapText="1"/>
    </xf>
    <xf numFmtId="0" fontId="17" fillId="17" borderId="35" xfId="0" applyFont="1" applyFill="1" applyBorder="1" applyAlignment="1">
      <alignment horizontal="center" vertical="center" wrapText="1"/>
    </xf>
    <xf numFmtId="0" fontId="17" fillId="17" borderId="12" xfId="0" applyFont="1" applyFill="1" applyBorder="1" applyAlignment="1">
      <alignment vertical="center" wrapText="1"/>
    </xf>
    <xf numFmtId="0" fontId="17" fillId="17" borderId="36" xfId="0" applyFont="1" applyFill="1" applyBorder="1" applyAlignment="1">
      <alignment vertical="center" wrapText="1"/>
    </xf>
    <xf numFmtId="0" fontId="17" fillId="14" borderId="11" xfId="0" applyFont="1" applyFill="1" applyBorder="1" applyAlignment="1">
      <alignment vertical="center" wrapText="1"/>
    </xf>
    <xf numFmtId="0" fontId="8" fillId="19" borderId="1" xfId="0" applyFont="1" applyFill="1" applyBorder="1" applyAlignment="1">
      <alignment horizontal="center" vertical="center" wrapText="1"/>
    </xf>
    <xf numFmtId="0" fontId="17" fillId="20" borderId="1" xfId="0" applyFont="1" applyFill="1" applyBorder="1" applyAlignment="1">
      <alignment horizontal="center" vertical="center" wrapText="1"/>
    </xf>
    <xf numFmtId="0" fontId="8" fillId="20" borderId="1" xfId="0" applyFont="1" applyFill="1" applyBorder="1" applyAlignment="1">
      <alignment horizontal="center" vertical="center" wrapText="1"/>
    </xf>
    <xf numFmtId="0" fontId="17" fillId="20" borderId="1" xfId="0" applyFont="1" applyFill="1" applyBorder="1" applyAlignment="1" applyProtection="1">
      <alignment horizontal="center" vertical="center" wrapText="1"/>
      <protection locked="0"/>
    </xf>
    <xf numFmtId="0" fontId="17" fillId="20" borderId="8" xfId="0" applyFont="1" applyFill="1" applyBorder="1" applyAlignment="1" applyProtection="1">
      <alignment horizontal="center" vertical="center" wrapText="1"/>
      <protection locked="0"/>
    </xf>
    <xf numFmtId="0" fontId="17" fillId="20" borderId="10" xfId="0" applyFont="1" applyFill="1" applyBorder="1" applyAlignment="1" applyProtection="1">
      <alignment horizontal="center" vertical="center" wrapText="1"/>
      <protection locked="0"/>
    </xf>
    <xf numFmtId="0" fontId="8" fillId="21" borderId="1" xfId="0" applyFont="1" applyFill="1" applyBorder="1" applyAlignment="1">
      <alignment horizontal="center" vertical="center" wrapText="1"/>
    </xf>
    <xf numFmtId="0" fontId="8" fillId="21" borderId="8" xfId="0" applyFont="1" applyFill="1" applyBorder="1" applyAlignment="1">
      <alignment horizontal="center" vertical="center" wrapText="1"/>
    </xf>
    <xf numFmtId="0" fontId="17" fillId="21" borderId="1" xfId="0" applyFont="1" applyFill="1" applyBorder="1" applyAlignment="1">
      <alignment horizontal="center" vertical="center" wrapText="1"/>
    </xf>
    <xf numFmtId="0" fontId="16" fillId="16" borderId="3"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1" xfId="0" applyFont="1" applyBorder="1" applyAlignment="1">
      <alignment horizontal="left" vertical="center" wrapText="1"/>
    </xf>
    <xf numFmtId="0" fontId="57" fillId="0" borderId="1" xfId="0" applyFont="1" applyBorder="1" applyAlignment="1">
      <alignment vertical="center" wrapText="1"/>
    </xf>
    <xf numFmtId="0" fontId="0" fillId="0" borderId="0" xfId="0" applyAlignment="1">
      <alignment horizontal="center" vertical="center"/>
    </xf>
    <xf numFmtId="0" fontId="0" fillId="0" borderId="1" xfId="0" applyBorder="1" applyAlignment="1">
      <alignment horizontal="center" vertical="center"/>
    </xf>
    <xf numFmtId="0" fontId="8" fillId="20" borderId="10" xfId="0" applyFont="1" applyFill="1" applyBorder="1" applyAlignment="1" applyProtection="1">
      <alignment horizontal="center" vertical="center"/>
      <protection locked="0"/>
    </xf>
    <xf numFmtId="0" fontId="17" fillId="20" borderId="0" xfId="0" applyFont="1" applyFill="1" applyAlignment="1" applyProtection="1">
      <alignment horizontal="center" vertical="center" wrapText="1"/>
      <protection locked="0"/>
    </xf>
    <xf numFmtId="0" fontId="8" fillId="20" borderId="10" xfId="0" applyFont="1" applyFill="1" applyBorder="1" applyAlignment="1">
      <alignment horizontal="center" vertical="center" wrapText="1"/>
    </xf>
    <xf numFmtId="0" fontId="8" fillId="20" borderId="2" xfId="0" applyFont="1" applyFill="1" applyBorder="1" applyAlignment="1">
      <alignment horizontal="center" vertical="center" wrapText="1"/>
    </xf>
    <xf numFmtId="14" fontId="17" fillId="2" borderId="10" xfId="0" applyNumberFormat="1" applyFont="1" applyFill="1" applyBorder="1" applyAlignment="1">
      <alignment horizontal="center" vertical="center" wrapText="1"/>
    </xf>
    <xf numFmtId="0" fontId="17" fillId="0" borderId="29" xfId="0" applyFont="1" applyBorder="1" applyAlignment="1">
      <alignment horizontal="center" vertical="center" wrapText="1"/>
    </xf>
    <xf numFmtId="0" fontId="17" fillId="0" borderId="19" xfId="0" applyFont="1" applyBorder="1" applyAlignment="1">
      <alignment vertical="center" wrapText="1"/>
    </xf>
    <xf numFmtId="0" fontId="25" fillId="19" borderId="1" xfId="0" applyFont="1" applyFill="1" applyBorder="1" applyAlignment="1">
      <alignment horizontal="center" vertical="center" wrapText="1"/>
    </xf>
    <xf numFmtId="0" fontId="17" fillId="19" borderId="15" xfId="0" applyFont="1" applyFill="1" applyBorder="1" applyAlignment="1">
      <alignment horizontal="center" vertical="center" wrapText="1"/>
    </xf>
    <xf numFmtId="0" fontId="17" fillId="19" borderId="10" xfId="0" applyFont="1" applyFill="1" applyBorder="1" applyAlignment="1" applyProtection="1">
      <alignment horizontal="center" vertical="center" wrapText="1"/>
      <protection locked="0"/>
    </xf>
    <xf numFmtId="0" fontId="8" fillId="19" borderId="1" xfId="0" applyFont="1" applyFill="1" applyBorder="1" applyAlignment="1">
      <alignment horizontal="center" vertical="center"/>
    </xf>
    <xf numFmtId="0" fontId="8" fillId="19" borderId="10" xfId="0" applyFont="1" applyFill="1" applyBorder="1" applyAlignment="1">
      <alignment horizontal="center" vertical="center" wrapText="1"/>
    </xf>
    <xf numFmtId="0" fontId="17" fillId="19" borderId="1" xfId="0" applyFont="1" applyFill="1" applyBorder="1" applyAlignment="1" applyProtection="1">
      <alignment horizontal="center" vertical="center" wrapText="1"/>
      <protection locked="0"/>
    </xf>
    <xf numFmtId="0" fontId="17" fillId="19" borderId="3" xfId="0" applyFont="1" applyFill="1" applyBorder="1" applyAlignment="1">
      <alignment horizontal="center" vertical="center"/>
    </xf>
    <xf numFmtId="0" fontId="17" fillId="8" borderId="46" xfId="0" applyFont="1" applyFill="1" applyBorder="1" applyAlignment="1">
      <alignment horizontal="center" vertical="center" wrapText="1"/>
    </xf>
    <xf numFmtId="0" fontId="17" fillId="8" borderId="17" xfId="0" applyFont="1" applyFill="1" applyBorder="1" applyAlignment="1">
      <alignment horizontal="center" vertical="center" wrapText="1"/>
    </xf>
    <xf numFmtId="0" fontId="17" fillId="8" borderId="15" xfId="0" applyFont="1" applyFill="1" applyBorder="1" applyAlignment="1">
      <alignment vertical="center" wrapText="1"/>
    </xf>
    <xf numFmtId="0" fontId="17" fillId="8" borderId="31" xfId="0" applyFont="1" applyFill="1" applyBorder="1" applyAlignment="1">
      <alignment vertical="center" wrapText="1"/>
    </xf>
    <xf numFmtId="0" fontId="17" fillId="8" borderId="14" xfId="0" applyFont="1" applyFill="1" applyBorder="1" applyAlignment="1">
      <alignment horizontal="center" vertical="center" wrapText="1"/>
    </xf>
    <xf numFmtId="0" fontId="17" fillId="8" borderId="5" xfId="0" applyFont="1" applyFill="1" applyBorder="1" applyAlignment="1">
      <alignment vertical="center" wrapText="1"/>
    </xf>
    <xf numFmtId="0" fontId="17" fillId="8" borderId="18" xfId="0" applyFont="1" applyFill="1" applyBorder="1" applyAlignment="1">
      <alignment vertical="center" wrapText="1"/>
    </xf>
    <xf numFmtId="0" fontId="32" fillId="14" borderId="3" xfId="0" applyFont="1" applyFill="1" applyBorder="1" applyAlignment="1">
      <alignment vertical="center" wrapText="1"/>
    </xf>
    <xf numFmtId="0" fontId="32" fillId="0" borderId="0" xfId="0" applyFont="1"/>
    <xf numFmtId="0" fontId="73" fillId="16" borderId="3" xfId="0" applyFont="1" applyFill="1" applyBorder="1" applyAlignment="1">
      <alignment horizontal="center" vertical="center" wrapText="1"/>
    </xf>
    <xf numFmtId="0" fontId="32" fillId="0" borderId="1" xfId="0" applyFont="1" applyBorder="1" applyAlignment="1" applyProtection="1">
      <alignment horizontal="left" vertical="center" wrapText="1"/>
      <protection locked="0"/>
    </xf>
    <xf numFmtId="0" fontId="66" fillId="17" borderId="19" xfId="0" applyFont="1" applyFill="1" applyBorder="1" applyAlignment="1">
      <alignment horizontal="left" vertical="top" wrapText="1"/>
    </xf>
    <xf numFmtId="0" fontId="72" fillId="14" borderId="0" xfId="0" applyFont="1" applyFill="1" applyAlignment="1">
      <alignment horizontal="left" vertical="center" wrapText="1"/>
    </xf>
    <xf numFmtId="0" fontId="74" fillId="0" borderId="1" xfId="0" applyFont="1" applyBorder="1" applyAlignment="1" applyProtection="1">
      <alignment horizontal="left" vertical="center" wrapText="1"/>
      <protection locked="0"/>
    </xf>
    <xf numFmtId="0" fontId="71" fillId="0" borderId="1" xfId="0" applyFont="1" applyBorder="1" applyAlignment="1" applyProtection="1">
      <alignment horizontal="left" vertical="center" wrapText="1"/>
      <protection locked="0"/>
    </xf>
    <xf numFmtId="0" fontId="75" fillId="0" borderId="1" xfId="4" applyFont="1" applyBorder="1" applyAlignment="1" applyProtection="1">
      <alignment horizontal="left" vertical="center" wrapText="1"/>
      <protection locked="0"/>
    </xf>
    <xf numFmtId="0" fontId="69" fillId="0" borderId="1" xfId="4" applyFont="1" applyBorder="1" applyAlignment="1" applyProtection="1">
      <alignment horizontal="left" vertical="center" wrapText="1"/>
      <protection locked="0"/>
    </xf>
    <xf numFmtId="0" fontId="72" fillId="14" borderId="12" xfId="0" applyFont="1" applyFill="1" applyBorder="1" applyAlignment="1">
      <alignment horizontal="left" vertical="center" wrapText="1"/>
    </xf>
    <xf numFmtId="0" fontId="74" fillId="0" borderId="7" xfId="0" applyFont="1" applyBorder="1" applyAlignment="1" applyProtection="1">
      <alignment horizontal="left" vertical="center" wrapText="1"/>
      <protection locked="0"/>
    </xf>
    <xf numFmtId="0" fontId="72" fillId="8" borderId="12" xfId="0" applyFont="1" applyFill="1" applyBorder="1" applyAlignment="1">
      <alignment horizontal="left" vertical="center" wrapText="1"/>
    </xf>
    <xf numFmtId="0" fontId="71" fillId="0" borderId="8" xfId="0" applyFont="1" applyBorder="1" applyAlignment="1" applyProtection="1">
      <alignment horizontal="left" vertical="center" wrapText="1"/>
      <protection locked="0"/>
    </xf>
    <xf numFmtId="0" fontId="72" fillId="0" borderId="1" xfId="0" applyFont="1" applyBorder="1" applyAlignment="1">
      <alignment horizontal="left" vertical="center" wrapText="1"/>
    </xf>
    <xf numFmtId="0" fontId="72" fillId="8" borderId="32" xfId="0" applyFont="1" applyFill="1" applyBorder="1" applyAlignment="1">
      <alignment horizontal="left" vertical="center" wrapText="1"/>
    </xf>
    <xf numFmtId="0" fontId="69" fillId="0" borderId="1" xfId="4" applyFont="1" applyBorder="1" applyAlignment="1">
      <alignment horizontal="left" vertical="center" wrapText="1"/>
    </xf>
    <xf numFmtId="0" fontId="66" fillId="0" borderId="1" xfId="0" applyFont="1" applyBorder="1" applyAlignment="1" applyProtection="1">
      <alignment horizontal="left" vertical="center" wrapText="1"/>
      <protection locked="0"/>
    </xf>
    <xf numFmtId="0" fontId="74" fillId="0" borderId="44" xfId="0" applyFont="1" applyBorder="1" applyAlignment="1" applyProtection="1">
      <alignment horizontal="left" vertical="center" wrapText="1"/>
      <protection locked="0"/>
    </xf>
    <xf numFmtId="0" fontId="32" fillId="0" borderId="0" xfId="0" applyFont="1" applyAlignment="1" applyProtection="1">
      <alignment vertical="center" wrapText="1"/>
      <protection locked="0"/>
    </xf>
    <xf numFmtId="0" fontId="71" fillId="0" borderId="0" xfId="0" applyFont="1" applyAlignment="1" applyProtection="1">
      <alignment horizontal="left" vertical="center" wrapText="1"/>
      <protection locked="0"/>
    </xf>
    <xf numFmtId="0" fontId="32" fillId="0" borderId="0" xfId="0" applyFont="1" applyAlignment="1" applyProtection="1">
      <alignment horizontal="left" vertical="center" wrapText="1"/>
      <protection locked="0"/>
    </xf>
    <xf numFmtId="0" fontId="72" fillId="22" borderId="21" xfId="0" applyFont="1" applyFill="1" applyBorder="1" applyAlignment="1" applyProtection="1">
      <alignment horizontal="left" vertical="center" wrapText="1"/>
      <protection locked="0"/>
    </xf>
    <xf numFmtId="165" fontId="72" fillId="22" borderId="21" xfId="0" applyNumberFormat="1" applyFont="1" applyFill="1" applyBorder="1" applyAlignment="1" applyProtection="1">
      <alignment horizontal="left" vertical="center" wrapText="1"/>
      <protection locked="0"/>
    </xf>
    <xf numFmtId="165" fontId="72" fillId="22" borderId="29" xfId="0" applyNumberFormat="1" applyFont="1" applyFill="1" applyBorder="1" applyAlignment="1" applyProtection="1">
      <alignment horizontal="left" vertical="center" wrapText="1"/>
      <protection locked="0"/>
    </xf>
    <xf numFmtId="3" fontId="25" fillId="19" borderId="1" xfId="0" applyNumberFormat="1" applyFont="1" applyFill="1" applyBorder="1" applyAlignment="1">
      <alignment horizontal="center" vertical="center"/>
    </xf>
    <xf numFmtId="0" fontId="79" fillId="0" borderId="10" xfId="0" applyFont="1" applyBorder="1" applyAlignment="1">
      <alignment horizontal="left" vertical="center" wrapText="1"/>
    </xf>
    <xf numFmtId="0" fontId="80" fillId="0" borderId="0" xfId="0" applyFont="1" applyAlignment="1">
      <alignment horizontal="center" vertical="center"/>
    </xf>
    <xf numFmtId="0" fontId="78" fillId="0" borderId="1" xfId="0" applyFont="1" applyBorder="1" applyAlignment="1" applyProtection="1">
      <alignment horizontal="center" vertical="center" wrapText="1"/>
      <protection locked="0"/>
    </xf>
    <xf numFmtId="0" fontId="17" fillId="21" borderId="1" xfId="0" applyFont="1" applyFill="1" applyBorder="1" applyAlignment="1" applyProtection="1">
      <alignment horizontal="center" vertical="center" wrapText="1"/>
      <protection locked="0"/>
    </xf>
    <xf numFmtId="0" fontId="32" fillId="14" borderId="3" xfId="0" applyFont="1" applyFill="1" applyBorder="1" applyAlignment="1">
      <alignment horizontal="left" vertical="center" wrapText="1"/>
    </xf>
    <xf numFmtId="0" fontId="25" fillId="0" borderId="0" xfId="0" applyFont="1" applyAlignment="1">
      <alignment horizontal="center" vertical="center" wrapText="1"/>
    </xf>
    <xf numFmtId="0" fontId="66" fillId="0" borderId="1" xfId="4" applyFont="1" applyBorder="1" applyAlignment="1">
      <alignment horizontal="left" vertical="center" wrapText="1"/>
    </xf>
    <xf numFmtId="0" fontId="83"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17" fillId="0" borderId="0" xfId="0" applyFont="1" applyAlignment="1">
      <alignment horizontal="center" vertical="center"/>
    </xf>
    <xf numFmtId="0" fontId="17" fillId="14" borderId="14" xfId="0" applyFont="1" applyFill="1" applyBorder="1" applyAlignment="1">
      <alignment horizontal="center" vertical="center" wrapText="1"/>
    </xf>
    <xf numFmtId="0" fontId="17" fillId="14" borderId="47" xfId="0" applyFont="1" applyFill="1" applyBorder="1" applyAlignment="1">
      <alignment vertical="center" wrapText="1"/>
    </xf>
    <xf numFmtId="0" fontId="17" fillId="0" borderId="1" xfId="0" applyFont="1" applyBorder="1" applyAlignment="1">
      <alignment horizontal="center" vertical="center"/>
    </xf>
    <xf numFmtId="0" fontId="17" fillId="8" borderId="10" xfId="0" applyFont="1" applyFill="1" applyBorder="1" applyAlignment="1">
      <alignment horizontal="center" vertical="center" wrapText="1"/>
    </xf>
    <xf numFmtId="0" fontId="17" fillId="8" borderId="49" xfId="0" applyFont="1" applyFill="1" applyBorder="1" applyAlignment="1">
      <alignment vertical="center" wrapText="1"/>
    </xf>
    <xf numFmtId="0" fontId="17" fillId="23" borderId="0" xfId="0" applyFont="1" applyFill="1" applyAlignment="1" applyProtection="1">
      <alignment horizontal="center" vertical="center" wrapText="1"/>
      <protection locked="0"/>
    </xf>
    <xf numFmtId="0" fontId="17" fillId="23" borderId="6" xfId="0" applyFont="1" applyFill="1" applyBorder="1" applyAlignment="1" applyProtection="1">
      <alignment horizontal="center" vertical="center" wrapText="1"/>
      <protection locked="0"/>
    </xf>
    <xf numFmtId="0" fontId="84" fillId="23" borderId="14" xfId="0" applyFont="1" applyFill="1" applyBorder="1" applyAlignment="1" applyProtection="1">
      <alignment horizontal="right" wrapText="1"/>
      <protection locked="0"/>
    </xf>
    <xf numFmtId="0" fontId="10" fillId="23" borderId="0" xfId="0" applyFont="1" applyFill="1" applyAlignment="1">
      <alignment horizontal="center" vertical="center" wrapText="1"/>
    </xf>
    <xf numFmtId="0" fontId="8" fillId="0" borderId="0" xfId="0" applyFont="1" applyAlignment="1">
      <alignment horizontal="center" vertical="center"/>
    </xf>
    <xf numFmtId="0" fontId="17" fillId="24" borderId="0" xfId="0" applyFont="1" applyFill="1" applyAlignment="1" applyProtection="1">
      <alignment vertical="center" wrapText="1"/>
      <protection locked="0"/>
    </xf>
    <xf numFmtId="0" fontId="17" fillId="24" borderId="0" xfId="0" applyFont="1" applyFill="1" applyAlignment="1" applyProtection="1">
      <alignment horizontal="center" vertical="center" wrapText="1"/>
      <protection locked="0"/>
    </xf>
    <xf numFmtId="0" fontId="8" fillId="24" borderId="0" xfId="0" applyFont="1" applyFill="1" applyAlignment="1">
      <alignment vertical="center"/>
    </xf>
    <xf numFmtId="0" fontId="8" fillId="24" borderId="0" xfId="0" applyFont="1" applyFill="1" applyAlignment="1">
      <alignment horizontal="center" vertical="center" wrapText="1"/>
    </xf>
    <xf numFmtId="0" fontId="10" fillId="24" borderId="5" xfId="0" applyFont="1" applyFill="1" applyBorder="1" applyAlignment="1">
      <alignment vertical="center" wrapText="1"/>
    </xf>
    <xf numFmtId="0" fontId="63" fillId="24" borderId="5" xfId="0" applyFont="1" applyFill="1" applyBorder="1" applyAlignment="1">
      <alignment vertical="center" wrapText="1"/>
    </xf>
    <xf numFmtId="0" fontId="10" fillId="24" borderId="0" xfId="0" applyFont="1" applyFill="1" applyAlignment="1">
      <alignment horizontal="left" vertical="center" wrapText="1"/>
    </xf>
    <xf numFmtId="0" fontId="64" fillId="24" borderId="0" xfId="0" applyFont="1" applyFill="1" applyAlignment="1">
      <alignment horizontal="left" vertical="center" wrapText="1"/>
    </xf>
    <xf numFmtId="1" fontId="17" fillId="10" borderId="4" xfId="0" applyNumberFormat="1" applyFont="1" applyFill="1" applyBorder="1" applyAlignment="1" applyProtection="1">
      <alignment horizontal="center" vertical="center" wrapText="1"/>
      <protection locked="0"/>
    </xf>
    <xf numFmtId="0" fontId="17" fillId="10" borderId="4" xfId="0" applyFont="1" applyFill="1" applyBorder="1" applyAlignment="1">
      <alignment horizontal="center" vertical="center" wrapText="1"/>
    </xf>
    <xf numFmtId="0" fontId="17" fillId="10" borderId="4" xfId="0" applyFont="1" applyFill="1" applyBorder="1" applyAlignment="1" applyProtection="1">
      <alignment horizontal="center" vertical="center" wrapText="1"/>
      <protection locked="0"/>
    </xf>
    <xf numFmtId="0" fontId="17" fillId="14" borderId="4" xfId="0" applyFont="1" applyFill="1" applyBorder="1" applyAlignment="1">
      <alignment vertical="center"/>
    </xf>
    <xf numFmtId="0" fontId="29" fillId="23" borderId="0" xfId="0" applyFont="1" applyFill="1" applyAlignment="1" applyProtection="1">
      <alignment horizontal="center" vertical="center"/>
      <protection locked="0"/>
    </xf>
    <xf numFmtId="0" fontId="25" fillId="23" borderId="0" xfId="0" applyFont="1" applyFill="1" applyAlignment="1" applyProtection="1">
      <alignment horizontal="center" vertical="center"/>
      <protection locked="0"/>
    </xf>
    <xf numFmtId="0" fontId="15" fillId="23" borderId="0" xfId="0" applyFont="1" applyFill="1" applyAlignment="1" applyProtection="1">
      <alignment horizontal="center" vertical="center" wrapText="1"/>
      <protection locked="0"/>
    </xf>
    <xf numFmtId="0" fontId="17" fillId="19" borderId="1" xfId="0" applyFont="1" applyFill="1" applyBorder="1" applyAlignment="1" applyProtection="1">
      <alignment horizontal="center" vertical="center"/>
      <protection locked="0"/>
    </xf>
    <xf numFmtId="0" fontId="0" fillId="24" borderId="0" xfId="0" applyFill="1"/>
    <xf numFmtId="0" fontId="8" fillId="24" borderId="0" xfId="0" applyFont="1" applyFill="1" applyAlignment="1">
      <alignment horizontal="center" vertical="top" wrapText="1"/>
    </xf>
    <xf numFmtId="0" fontId="17" fillId="24" borderId="5" xfId="0" applyFont="1" applyFill="1" applyBorder="1" applyAlignment="1">
      <alignment vertical="top" wrapText="1"/>
    </xf>
    <xf numFmtId="0" fontId="66" fillId="0" borderId="1" xfId="4" applyFont="1" applyFill="1" applyBorder="1" applyAlignment="1">
      <alignment horizontal="left" vertical="center" wrapText="1"/>
    </xf>
    <xf numFmtId="0" fontId="22" fillId="2" borderId="8" xfId="0" applyFont="1" applyFill="1" applyBorder="1" applyAlignment="1" applyProtection="1">
      <alignment vertical="center" wrapText="1"/>
      <protection locked="0"/>
    </xf>
    <xf numFmtId="0" fontId="88" fillId="0" borderId="1" xfId="4" applyFont="1" applyBorder="1" applyAlignment="1" applyProtection="1">
      <alignment horizontal="left" vertical="center" wrapText="1"/>
      <protection locked="0"/>
    </xf>
    <xf numFmtId="0" fontId="88" fillId="0" borderId="1" xfId="4" applyFont="1" applyBorder="1" applyAlignment="1">
      <alignment horizontal="left" vertical="center" wrapText="1"/>
    </xf>
    <xf numFmtId="0" fontId="74" fillId="0" borderId="1" xfId="4" applyFont="1" applyBorder="1" applyAlignment="1" applyProtection="1">
      <alignment horizontal="left" vertical="center" wrapText="1"/>
      <protection locked="0"/>
    </xf>
    <xf numFmtId="0" fontId="59" fillId="24" borderId="0" xfId="0" applyFont="1" applyFill="1" applyAlignment="1" applyProtection="1">
      <alignment vertical="center" wrapText="1"/>
      <protection locked="0"/>
    </xf>
    <xf numFmtId="0" fontId="43" fillId="24" borderId="0" xfId="0" applyFont="1" applyFill="1" applyAlignment="1">
      <alignment horizontal="left" vertical="center" wrapText="1"/>
    </xf>
    <xf numFmtId="0" fontId="17" fillId="8" borderId="16" xfId="0" applyFont="1" applyFill="1" applyBorder="1" applyAlignment="1">
      <alignment vertical="center" wrapText="1"/>
    </xf>
    <xf numFmtId="0" fontId="17" fillId="8" borderId="17" xfId="0" applyFont="1" applyFill="1" applyBorder="1" applyAlignment="1">
      <alignment vertical="center" wrapText="1"/>
    </xf>
    <xf numFmtId="0" fontId="17" fillId="8" borderId="51" xfId="0" applyFont="1" applyFill="1" applyBorder="1" applyAlignment="1">
      <alignment vertical="center" wrapText="1"/>
    </xf>
    <xf numFmtId="0" fontId="17" fillId="23" borderId="15" xfId="0" applyFont="1" applyFill="1" applyBorder="1" applyAlignment="1" applyProtection="1">
      <alignment horizontal="center" vertical="center" wrapText="1"/>
      <protection locked="0"/>
    </xf>
    <xf numFmtId="0" fontId="17" fillId="8" borderId="32" xfId="0" applyFont="1" applyFill="1" applyBorder="1" applyAlignment="1">
      <alignment vertical="center" wrapText="1"/>
    </xf>
    <xf numFmtId="0" fontId="17" fillId="8" borderId="0" xfId="0" applyFont="1" applyFill="1" applyAlignment="1">
      <alignment vertical="center" wrapText="1"/>
    </xf>
    <xf numFmtId="0" fontId="17" fillId="0" borderId="1" xfId="0" applyFont="1" applyBorder="1" applyAlignment="1">
      <alignment horizontal="left" vertical="center" wrapText="1" indent="2"/>
    </xf>
    <xf numFmtId="0" fontId="94" fillId="0" borderId="1" xfId="4" applyFont="1" applyFill="1" applyBorder="1" applyAlignment="1">
      <alignment horizontal="left" vertical="center" wrapText="1"/>
    </xf>
    <xf numFmtId="0" fontId="92" fillId="0" borderId="1" xfId="0" applyFont="1" applyBorder="1" applyAlignment="1">
      <alignment horizontal="center" vertical="center" wrapText="1"/>
    </xf>
    <xf numFmtId="0" fontId="80" fillId="0" borderId="1" xfId="0" applyFont="1" applyBorder="1" applyAlignment="1">
      <alignment horizontal="center" vertical="center"/>
    </xf>
    <xf numFmtId="0" fontId="22" fillId="2" borderId="7" xfId="0" applyFont="1" applyFill="1" applyBorder="1" applyAlignment="1" applyProtection="1">
      <alignment vertical="center" wrapText="1"/>
      <protection locked="0"/>
    </xf>
    <xf numFmtId="0" fontId="16" fillId="9" borderId="0" xfId="0" applyFont="1" applyFill="1" applyAlignment="1" applyProtection="1">
      <alignment horizontal="center" vertical="center" wrapText="1"/>
      <protection locked="0"/>
    </xf>
    <xf numFmtId="0" fontId="17" fillId="8" borderId="8" xfId="0" applyFont="1" applyFill="1" applyBorder="1" applyAlignment="1">
      <alignment horizontal="center" vertical="center" wrapText="1"/>
    </xf>
    <xf numFmtId="0" fontId="17" fillId="8" borderId="47" xfId="0" applyFont="1" applyFill="1" applyBorder="1" applyAlignment="1">
      <alignment vertical="center" wrapText="1"/>
    </xf>
    <xf numFmtId="0" fontId="17" fillId="8" borderId="48" xfId="0" applyFont="1" applyFill="1" applyBorder="1" applyAlignment="1">
      <alignment vertical="center" wrapText="1"/>
    </xf>
    <xf numFmtId="0" fontId="57" fillId="0" borderId="8" xfId="0" applyFont="1" applyBorder="1" applyAlignment="1">
      <alignment horizontal="left" vertical="center" wrapText="1"/>
    </xf>
    <xf numFmtId="0" fontId="57" fillId="0" borderId="8" xfId="0" applyFont="1" applyBorder="1" applyAlignment="1">
      <alignment horizontal="center" vertical="center" wrapText="1"/>
    </xf>
    <xf numFmtId="0" fontId="17" fillId="8" borderId="7" xfId="0" applyFont="1" applyFill="1" applyBorder="1" applyAlignment="1">
      <alignment horizontal="center" vertical="center" wrapText="1"/>
    </xf>
    <xf numFmtId="0" fontId="9" fillId="0" borderId="0" xfId="0" applyFont="1" applyAlignment="1">
      <alignment horizontal="left" vertical="center" wrapText="1"/>
    </xf>
    <xf numFmtId="0" fontId="17" fillId="8" borderId="52" xfId="0" applyFont="1" applyFill="1" applyBorder="1" applyAlignment="1">
      <alignment vertical="center" wrapText="1"/>
    </xf>
    <xf numFmtId="0" fontId="31" fillId="0" borderId="0" xfId="0" applyFont="1" applyAlignment="1" applyProtection="1">
      <alignment vertical="center"/>
      <protection locked="0"/>
    </xf>
    <xf numFmtId="0" fontId="31" fillId="0" borderId="0" xfId="0" applyFont="1" applyAlignment="1" applyProtection="1">
      <alignment horizontal="center" vertical="top"/>
      <protection locked="0"/>
    </xf>
    <xf numFmtId="0" fontId="43" fillId="24" borderId="0" xfId="0" applyFont="1" applyFill="1" applyAlignment="1">
      <alignment horizontal="center" vertical="center" wrapText="1"/>
    </xf>
    <xf numFmtId="0" fontId="13" fillId="24" borderId="0" xfId="0" applyFont="1" applyFill="1" applyAlignment="1" applyProtection="1">
      <alignment vertical="center" wrapText="1"/>
      <protection locked="0"/>
    </xf>
    <xf numFmtId="0" fontId="10" fillId="24" borderId="0" xfId="0" applyFont="1" applyFill="1" applyAlignment="1">
      <alignment horizontal="center" vertical="center" wrapText="1"/>
    </xf>
    <xf numFmtId="0" fontId="10" fillId="24" borderId="0" xfId="0" applyFont="1" applyFill="1" applyAlignment="1">
      <alignment vertical="center" wrapText="1"/>
    </xf>
    <xf numFmtId="0" fontId="31" fillId="24" borderId="0" xfId="0" applyFont="1" applyFill="1" applyAlignment="1" applyProtection="1">
      <alignment vertical="top"/>
      <protection locked="0"/>
    </xf>
    <xf numFmtId="0" fontId="35" fillId="24" borderId="0" xfId="0" applyFont="1" applyFill="1" applyAlignment="1">
      <alignment vertical="top"/>
    </xf>
    <xf numFmtId="0" fontId="98" fillId="24" borderId="0" xfId="0" applyFont="1" applyFill="1" applyAlignment="1" applyProtection="1">
      <alignment vertical="top"/>
      <protection locked="0"/>
    </xf>
    <xf numFmtId="0" fontId="99" fillId="24" borderId="0" xfId="0" applyFont="1" applyFill="1" applyAlignment="1" applyProtection="1">
      <alignment vertical="top"/>
      <protection locked="0"/>
    </xf>
    <xf numFmtId="0" fontId="31" fillId="24" borderId="0" xfId="0" applyFont="1" applyFill="1" applyAlignment="1" applyProtection="1">
      <alignment vertical="center"/>
      <protection locked="0"/>
    </xf>
    <xf numFmtId="0" fontId="17" fillId="24" borderId="0" xfId="0" applyFont="1" applyFill="1" applyAlignment="1">
      <alignment vertical="top" wrapText="1"/>
    </xf>
    <xf numFmtId="1" fontId="17" fillId="24" borderId="0" xfId="0" applyNumberFormat="1" applyFont="1" applyFill="1" applyAlignment="1">
      <alignment horizontal="center" vertical="top"/>
    </xf>
    <xf numFmtId="0" fontId="100" fillId="24" borderId="0" xfId="0" applyFont="1" applyFill="1" applyAlignment="1">
      <alignment horizontal="left" vertical="top" wrapText="1"/>
    </xf>
    <xf numFmtId="1" fontId="72" fillId="24" borderId="0" xfId="0" applyNumberFormat="1" applyFont="1" applyFill="1" applyAlignment="1" applyProtection="1">
      <alignment horizontal="center" vertical="top"/>
      <protection locked="0"/>
    </xf>
    <xf numFmtId="0" fontId="31" fillId="24" borderId="0" xfId="0" applyFont="1" applyFill="1" applyAlignment="1" applyProtection="1">
      <alignment horizontal="center" vertical="top"/>
      <protection locked="0"/>
    </xf>
    <xf numFmtId="0" fontId="8" fillId="24" borderId="0" xfId="0" applyFont="1" applyFill="1" applyAlignment="1">
      <alignment vertical="top"/>
    </xf>
    <xf numFmtId="0" fontId="31" fillId="24" borderId="0" xfId="0" applyFont="1" applyFill="1" applyAlignment="1">
      <alignment horizontal="center" vertical="top"/>
    </xf>
    <xf numFmtId="0" fontId="18" fillId="16" borderId="4" xfId="0" applyFont="1" applyFill="1" applyBorder="1" applyAlignment="1">
      <alignment vertical="center" wrapText="1"/>
    </xf>
    <xf numFmtId="0" fontId="8" fillId="0" borderId="1" xfId="0" applyFont="1" applyBorder="1" applyAlignment="1">
      <alignment vertical="center"/>
    </xf>
    <xf numFmtId="0" fontId="24" fillId="10" borderId="1" xfId="0" applyFont="1" applyFill="1" applyBorder="1" applyAlignment="1">
      <alignment horizontal="center" vertical="center" wrapText="1"/>
    </xf>
    <xf numFmtId="0" fontId="24" fillId="10" borderId="1" xfId="0" applyFont="1" applyFill="1" applyBorder="1" applyAlignment="1">
      <alignment horizontal="center" vertical="center"/>
    </xf>
    <xf numFmtId="0" fontId="101" fillId="0" borderId="1" xfId="0" applyFont="1" applyBorder="1" applyAlignment="1">
      <alignment vertical="center"/>
    </xf>
    <xf numFmtId="165" fontId="24" fillId="10" borderId="1" xfId="0" applyNumberFormat="1" applyFont="1" applyFill="1" applyBorder="1" applyAlignment="1">
      <alignment horizontal="center" vertical="center"/>
    </xf>
    <xf numFmtId="0" fontId="59" fillId="20" borderId="0" xfId="0" applyFont="1" applyFill="1" applyAlignment="1" applyProtection="1">
      <alignment vertical="center" wrapText="1"/>
      <protection locked="0"/>
    </xf>
    <xf numFmtId="0" fontId="17" fillId="25" borderId="1" xfId="0" applyFont="1" applyFill="1" applyBorder="1" applyAlignment="1">
      <alignment horizontal="center" vertical="center" wrapText="1"/>
    </xf>
    <xf numFmtId="0" fontId="35" fillId="0" borderId="0" xfId="0" applyFont="1" applyAlignment="1">
      <alignment vertical="center"/>
    </xf>
    <xf numFmtId="0" fontId="40" fillId="0" borderId="0" xfId="0" applyFont="1" applyAlignment="1">
      <alignment vertical="center"/>
    </xf>
    <xf numFmtId="0" fontId="35" fillId="24" borderId="0" xfId="0" applyFont="1" applyFill="1"/>
    <xf numFmtId="0" fontId="35" fillId="24" borderId="0" xfId="0" applyFont="1" applyFill="1" applyAlignment="1">
      <alignment vertical="center"/>
    </xf>
    <xf numFmtId="0" fontId="36" fillId="24" borderId="0" xfId="0" applyFont="1" applyFill="1" applyAlignment="1" applyProtection="1">
      <alignment vertical="top" wrapText="1"/>
      <protection locked="0"/>
    </xf>
    <xf numFmtId="0" fontId="11" fillId="24" borderId="0" xfId="0" applyFont="1" applyFill="1" applyAlignment="1" applyProtection="1">
      <alignment horizontal="left" vertical="top" wrapText="1"/>
      <protection locked="0"/>
    </xf>
    <xf numFmtId="9" fontId="39" fillId="24" borderId="0" xfId="1" applyFont="1" applyFill="1" applyBorder="1" applyAlignment="1">
      <alignment horizontal="center" vertical="center" wrapText="1"/>
    </xf>
    <xf numFmtId="0" fontId="41" fillId="24" borderId="0" xfId="0" applyFont="1" applyFill="1"/>
    <xf numFmtId="0" fontId="8" fillId="0" borderId="8" xfId="0" applyFont="1" applyBorder="1" applyAlignment="1">
      <alignment horizontal="left" vertical="center" wrapText="1"/>
    </xf>
    <xf numFmtId="0" fontId="66" fillId="0" borderId="8" xfId="4" applyFont="1" applyBorder="1" applyAlignment="1">
      <alignment horizontal="left" vertical="center" wrapText="1"/>
    </xf>
    <xf numFmtId="0" fontId="90" fillId="0" borderId="1" xfId="4" applyFont="1" applyBorder="1" applyAlignment="1">
      <alignment vertical="center" wrapText="1"/>
    </xf>
    <xf numFmtId="0" fontId="79" fillId="0" borderId="8" xfId="0" applyFont="1" applyBorder="1" applyAlignment="1">
      <alignment horizontal="left" vertical="center" wrapText="1"/>
    </xf>
    <xf numFmtId="0" fontId="9" fillId="0" borderId="0" xfId="0" applyFont="1" applyAlignment="1">
      <alignment horizontal="center" vertical="center" wrapText="1"/>
    </xf>
    <xf numFmtId="0" fontId="11" fillId="0" borderId="0" xfId="0" applyFont="1" applyAlignment="1" applyProtection="1">
      <alignment horizontal="center" vertical="center" wrapText="1"/>
      <protection locked="0"/>
    </xf>
    <xf numFmtId="0" fontId="10" fillId="0" borderId="0" xfId="0" applyFont="1" applyAlignment="1">
      <alignment horizontal="center" vertical="center" wrapText="1"/>
    </xf>
    <xf numFmtId="0" fontId="48" fillId="15" borderId="0" xfId="4" applyFont="1" applyFill="1" applyAlignment="1"/>
    <xf numFmtId="0" fontId="8" fillId="24" borderId="0" xfId="0" applyFont="1" applyFill="1"/>
    <xf numFmtId="0" fontId="8" fillId="20" borderId="1" xfId="0" applyFont="1" applyFill="1" applyBorder="1" applyAlignment="1">
      <alignment horizontal="center" vertical="center"/>
    </xf>
    <xf numFmtId="0" fontId="10" fillId="0" borderId="0" xfId="0" applyFont="1" applyAlignment="1">
      <alignment horizontal="center" vertical="center"/>
    </xf>
    <xf numFmtId="0" fontId="11" fillId="0" borderId="0" xfId="0" applyFont="1" applyAlignment="1" applyProtection="1">
      <alignment horizontal="center" vertical="center"/>
      <protection locked="0"/>
    </xf>
    <xf numFmtId="0" fontId="15" fillId="0" borderId="0" xfId="0" applyFont="1" applyAlignment="1" applyProtection="1">
      <alignment horizontal="center" vertical="center" wrapText="1"/>
      <protection locked="0"/>
    </xf>
    <xf numFmtId="0" fontId="19" fillId="0" borderId="0" xfId="0" applyFont="1" applyAlignment="1">
      <alignment horizontal="center" vertical="center"/>
    </xf>
    <xf numFmtId="0" fontId="20" fillId="0" borderId="0" xfId="0" applyFont="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vertical="center" wrapText="1"/>
    </xf>
    <xf numFmtId="1" fontId="17" fillId="2" borderId="20" xfId="0" applyNumberFormat="1" applyFont="1" applyFill="1" applyBorder="1" applyAlignment="1" applyProtection="1">
      <alignment horizontal="center" vertical="center"/>
      <protection locked="0"/>
    </xf>
    <xf numFmtId="1" fontId="17" fillId="2" borderId="21" xfId="0" applyNumberFormat="1" applyFont="1" applyFill="1" applyBorder="1" applyAlignment="1" applyProtection="1">
      <alignment horizontal="center" vertical="center"/>
      <protection locked="0"/>
    </xf>
    <xf numFmtId="1" fontId="17" fillId="2" borderId="22" xfId="0" applyNumberFormat="1" applyFont="1" applyFill="1" applyBorder="1" applyAlignment="1" applyProtection="1">
      <alignment horizontal="center" vertical="center"/>
      <protection locked="0"/>
    </xf>
    <xf numFmtId="1" fontId="17" fillId="2" borderId="45" xfId="0" applyNumberFormat="1" applyFont="1" applyFill="1" applyBorder="1" applyAlignment="1" applyProtection="1">
      <alignment horizontal="center" vertical="center"/>
      <protection locked="0"/>
    </xf>
    <xf numFmtId="0" fontId="30" fillId="2" borderId="1" xfId="0" applyFont="1" applyFill="1" applyBorder="1" applyAlignment="1">
      <alignment horizontal="center" vertical="center"/>
    </xf>
    <xf numFmtId="0" fontId="31" fillId="0" borderId="0" xfId="0" applyFont="1" applyAlignment="1" applyProtection="1">
      <alignment horizontal="center" vertical="center"/>
      <protection locked="0"/>
    </xf>
    <xf numFmtId="0" fontId="17" fillId="2" borderId="20" xfId="0" applyFont="1" applyFill="1" applyBorder="1" applyAlignment="1" applyProtection="1">
      <alignment horizontal="center" vertical="center"/>
      <protection locked="0"/>
    </xf>
    <xf numFmtId="0" fontId="17" fillId="2" borderId="45" xfId="0" applyFont="1" applyFill="1" applyBorder="1" applyAlignment="1" applyProtection="1">
      <alignment horizontal="center" vertical="center"/>
      <protection locked="0"/>
    </xf>
    <xf numFmtId="0" fontId="8" fillId="19" borderId="8" xfId="0" applyFont="1" applyFill="1" applyBorder="1" applyAlignment="1">
      <alignment horizontal="center" vertical="center"/>
    </xf>
    <xf numFmtId="0" fontId="0" fillId="0" borderId="0" xfId="0" applyAlignment="1">
      <alignment vertical="center"/>
    </xf>
    <xf numFmtId="0" fontId="17" fillId="2" borderId="1" xfId="0" applyFont="1" applyFill="1" applyBorder="1" applyAlignment="1" applyProtection="1">
      <alignment horizontal="center" vertical="center"/>
      <protection locked="0"/>
    </xf>
    <xf numFmtId="0" fontId="29" fillId="0" borderId="0" xfId="0" applyFont="1" applyAlignment="1">
      <alignment horizontal="center" vertical="center" wrapText="1"/>
    </xf>
    <xf numFmtId="0" fontId="10" fillId="0" borderId="0" xfId="0" applyFont="1" applyAlignment="1">
      <alignment horizontal="left" vertical="center"/>
    </xf>
    <xf numFmtId="0" fontId="12" fillId="0" borderId="0" xfId="0" applyFont="1" applyAlignment="1">
      <alignment horizontal="center" vertical="center" wrapText="1"/>
    </xf>
    <xf numFmtId="0" fontId="12" fillId="0" borderId="0" xfId="0" applyFont="1" applyAlignment="1">
      <alignment horizontal="center" vertical="center"/>
    </xf>
    <xf numFmtId="0" fontId="17" fillId="0" borderId="5" xfId="0" applyFont="1" applyBorder="1" applyAlignment="1">
      <alignment vertical="center" wrapText="1"/>
    </xf>
    <xf numFmtId="0" fontId="30" fillId="2" borderId="10" xfId="0" applyFont="1" applyFill="1" applyBorder="1" applyAlignment="1">
      <alignment horizontal="center" vertical="center"/>
    </xf>
    <xf numFmtId="0" fontId="17" fillId="19" borderId="10" xfId="0" applyFont="1" applyFill="1" applyBorder="1" applyAlignment="1">
      <alignment horizontal="center" vertical="center"/>
    </xf>
    <xf numFmtId="164" fontId="25" fillId="2" borderId="8" xfId="0" applyNumberFormat="1" applyFont="1" applyFill="1" applyBorder="1" applyAlignment="1">
      <alignment horizontal="center" vertical="center"/>
    </xf>
    <xf numFmtId="0" fontId="25" fillId="2" borderId="1" xfId="0" applyFont="1" applyFill="1" applyBorder="1" applyAlignment="1">
      <alignment horizontal="center" vertical="center"/>
    </xf>
    <xf numFmtId="164" fontId="25" fillId="2" borderId="1" xfId="0" applyNumberFormat="1" applyFont="1" applyFill="1" applyBorder="1" applyAlignment="1">
      <alignment horizontal="center" vertical="center"/>
    </xf>
    <xf numFmtId="0" fontId="27" fillId="0" borderId="0" xfId="0" applyFont="1" applyAlignment="1" applyProtection="1">
      <alignment horizontal="center" vertical="center"/>
      <protection locked="0"/>
    </xf>
    <xf numFmtId="0" fontId="8" fillId="19" borderId="4" xfId="0" applyFont="1" applyFill="1" applyBorder="1" applyAlignment="1">
      <alignment horizontal="center" vertical="center"/>
    </xf>
    <xf numFmtId="0" fontId="17" fillId="0" borderId="0" xfId="0" applyFont="1" applyAlignment="1">
      <alignment vertical="center"/>
    </xf>
    <xf numFmtId="0" fontId="8" fillId="0" borderId="8" xfId="0" applyFont="1" applyBorder="1"/>
    <xf numFmtId="0" fontId="25" fillId="0" borderId="1" xfId="0" applyFont="1" applyBorder="1" applyAlignment="1">
      <alignment vertical="top" wrapText="1"/>
    </xf>
    <xf numFmtId="0" fontId="17" fillId="14" borderId="10" xfId="0" applyFont="1" applyFill="1" applyBorder="1" applyAlignment="1">
      <alignment horizontal="center" vertical="center" wrapText="1"/>
    </xf>
    <xf numFmtId="0" fontId="97" fillId="0" borderId="1"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15" xfId="0" applyFont="1" applyBorder="1" applyAlignment="1">
      <alignment horizontal="center" vertical="center" wrapText="1"/>
    </xf>
    <xf numFmtId="0" fontId="105" fillId="0" borderId="1" xfId="0" applyFont="1" applyBorder="1" applyAlignment="1">
      <alignment horizontal="center" vertical="center"/>
    </xf>
    <xf numFmtId="0" fontId="89" fillId="0" borderId="1" xfId="4" applyFont="1" applyBorder="1" applyAlignment="1">
      <alignment horizontal="left" vertical="center" wrapText="1"/>
    </xf>
    <xf numFmtId="0" fontId="8" fillId="26" borderId="1" xfId="0" applyFont="1" applyFill="1" applyBorder="1"/>
    <xf numFmtId="0" fontId="17" fillId="26" borderId="1" xfId="0" applyFont="1" applyFill="1" applyBorder="1" applyAlignment="1">
      <alignment vertical="center" wrapText="1"/>
    </xf>
    <xf numFmtId="0" fontId="17" fillId="26" borderId="29" xfId="0" applyFont="1" applyFill="1" applyBorder="1" applyAlignment="1">
      <alignment horizontal="center" vertical="center" wrapText="1"/>
    </xf>
    <xf numFmtId="0" fontId="17" fillId="26" borderId="19" xfId="0" applyFont="1" applyFill="1" applyBorder="1" applyAlignment="1">
      <alignment vertical="center" wrapText="1"/>
    </xf>
    <xf numFmtId="0" fontId="17" fillId="26" borderId="1" xfId="0" applyFont="1" applyFill="1" applyBorder="1" applyAlignment="1">
      <alignment horizontal="center" vertical="center" wrapText="1"/>
    </xf>
    <xf numFmtId="0" fontId="17" fillId="26" borderId="8" xfId="0" applyFont="1" applyFill="1" applyBorder="1" applyAlignment="1" applyProtection="1">
      <alignment horizontal="center" vertical="center" wrapText="1"/>
      <protection locked="0"/>
    </xf>
    <xf numFmtId="3" fontId="17" fillId="26" borderId="1" xfId="0" applyNumberFormat="1" applyFont="1" applyFill="1" applyBorder="1" applyAlignment="1">
      <alignment horizontal="center" vertical="center" wrapText="1"/>
    </xf>
    <xf numFmtId="0" fontId="72" fillId="14" borderId="34" xfId="0" applyFont="1" applyFill="1" applyBorder="1" applyAlignment="1">
      <alignment horizontal="left" vertical="center" wrapText="1"/>
    </xf>
    <xf numFmtId="0" fontId="17" fillId="14" borderId="17" xfId="0" applyFont="1" applyFill="1" applyBorder="1" applyAlignment="1">
      <alignment vertical="center" wrapText="1"/>
    </xf>
    <xf numFmtId="0" fontId="72" fillId="14" borderId="3" xfId="0" applyFont="1" applyFill="1" applyBorder="1" applyAlignment="1">
      <alignment horizontal="left" vertical="center" wrapText="1"/>
    </xf>
    <xf numFmtId="0" fontId="17" fillId="27" borderId="8" xfId="0" applyFont="1" applyFill="1" applyBorder="1" applyAlignment="1">
      <alignment horizontal="center" vertical="center" wrapText="1"/>
    </xf>
    <xf numFmtId="0" fontId="107" fillId="0" borderId="0" xfId="0" applyFont="1" applyAlignment="1">
      <alignment vertical="center" wrapText="1"/>
    </xf>
    <xf numFmtId="0" fontId="13" fillId="29" borderId="0" xfId="0" applyFont="1" applyFill="1" applyAlignment="1" applyProtection="1">
      <alignment horizontal="center" vertical="center" wrapText="1"/>
      <protection locked="0"/>
    </xf>
    <xf numFmtId="0" fontId="13" fillId="28" borderId="0" xfId="0" applyFont="1" applyFill="1" applyAlignment="1" applyProtection="1">
      <alignment horizontal="center" vertical="center" wrapText="1"/>
      <protection locked="0"/>
    </xf>
    <xf numFmtId="0" fontId="25" fillId="0" borderId="18" xfId="0" applyFont="1" applyBorder="1" applyAlignment="1">
      <alignment horizontal="left" vertical="center" wrapText="1"/>
    </xf>
    <xf numFmtId="166" fontId="17" fillId="23" borderId="0" xfId="0" applyNumberFormat="1" applyFont="1" applyFill="1" applyAlignment="1" applyProtection="1">
      <alignment horizontal="center" vertical="center" wrapText="1"/>
      <protection locked="0"/>
    </xf>
    <xf numFmtId="166" fontId="0" fillId="24" borderId="0" xfId="0" applyNumberFormat="1" applyFill="1"/>
    <xf numFmtId="0" fontId="17" fillId="0" borderId="13" xfId="0" applyFont="1" applyBorder="1" applyAlignment="1">
      <alignment vertical="center" wrapText="1"/>
    </xf>
    <xf numFmtId="0" fontId="17" fillId="0" borderId="16" xfId="0" applyFont="1" applyBorder="1" applyAlignment="1">
      <alignment vertical="center" wrapText="1"/>
    </xf>
    <xf numFmtId="0" fontId="17" fillId="0" borderId="10" xfId="0" applyFont="1" applyBorder="1" applyAlignment="1">
      <alignment horizontal="left" vertical="center" wrapText="1"/>
    </xf>
    <xf numFmtId="0" fontId="17" fillId="0" borderId="8" xfId="0" applyFont="1" applyBorder="1" applyAlignment="1">
      <alignment horizontal="left" vertical="center" wrapText="1"/>
    </xf>
    <xf numFmtId="0" fontId="30" fillId="2" borderId="4" xfId="0" applyFont="1" applyFill="1" applyBorder="1" applyAlignment="1">
      <alignment horizontal="center" vertical="center"/>
    </xf>
    <xf numFmtId="0" fontId="11" fillId="0" borderId="2" xfId="0" applyFont="1" applyBorder="1" applyAlignment="1">
      <alignment horizontal="center" vertical="center" wrapText="1"/>
    </xf>
    <xf numFmtId="0" fontId="25" fillId="0" borderId="7" xfId="0" applyFont="1" applyBorder="1" applyAlignment="1">
      <alignment vertical="center" wrapText="1"/>
    </xf>
    <xf numFmtId="0" fontId="17" fillId="14" borderId="8" xfId="0" applyFont="1" applyFill="1" applyBorder="1" applyAlignment="1">
      <alignment vertical="center" wrapText="1"/>
    </xf>
    <xf numFmtId="0" fontId="114" fillId="24" borderId="0" xfId="0" applyFont="1" applyFill="1" applyAlignment="1">
      <alignment vertical="center"/>
    </xf>
    <xf numFmtId="0" fontId="10" fillId="24" borderId="5" xfId="0" applyFont="1" applyFill="1" applyBorder="1" applyAlignment="1">
      <alignment horizontal="center" vertical="center" wrapText="1"/>
    </xf>
    <xf numFmtId="0" fontId="17" fillId="14" borderId="18" xfId="0" applyFont="1" applyFill="1" applyBorder="1" applyAlignment="1">
      <alignment horizontal="center" vertical="center" wrapText="1"/>
    </xf>
    <xf numFmtId="0" fontId="17" fillId="14" borderId="4" xfId="0" applyFont="1" applyFill="1" applyBorder="1" applyAlignment="1">
      <alignment horizontal="center" vertical="center" wrapText="1"/>
    </xf>
    <xf numFmtId="0" fontId="10" fillId="24" borderId="5" xfId="0" applyFont="1" applyFill="1" applyBorder="1" applyAlignment="1">
      <alignment horizontal="center" vertical="top" wrapText="1"/>
    </xf>
    <xf numFmtId="0" fontId="16" fillId="0" borderId="0" xfId="0" applyFont="1" applyAlignment="1">
      <alignment horizontal="center" vertical="center" wrapText="1"/>
    </xf>
    <xf numFmtId="0" fontId="16" fillId="0" borderId="0" xfId="0" applyFont="1" applyAlignment="1">
      <alignment horizontal="center" vertical="center"/>
    </xf>
    <xf numFmtId="1" fontId="8" fillId="0" borderId="0" xfId="0" applyNumberFormat="1" applyFont="1" applyAlignment="1">
      <alignment horizontal="center" vertical="center" wrapText="1"/>
    </xf>
    <xf numFmtId="0" fontId="17" fillId="17" borderId="8" xfId="0" applyFont="1" applyFill="1" applyBorder="1" applyAlignment="1">
      <alignment horizontal="center" vertical="center" wrapText="1"/>
    </xf>
    <xf numFmtId="0" fontId="32" fillId="0" borderId="18" xfId="0" applyFont="1" applyBorder="1" applyAlignment="1">
      <alignment vertical="center" wrapText="1"/>
    </xf>
    <xf numFmtId="0" fontId="32" fillId="0" borderId="4" xfId="0" applyFont="1" applyBorder="1" applyAlignment="1">
      <alignment vertical="center" wrapText="1"/>
    </xf>
    <xf numFmtId="0" fontId="66" fillId="0" borderId="4" xfId="0" applyFont="1" applyBorder="1" applyAlignment="1">
      <alignment vertical="center" wrapText="1"/>
    </xf>
    <xf numFmtId="0" fontId="67" fillId="0" borderId="4" xfId="0" applyFont="1" applyBorder="1" applyAlignment="1">
      <alignment vertical="center" wrapText="1"/>
    </xf>
    <xf numFmtId="0" fontId="68" fillId="0" borderId="4" xfId="0" applyFont="1" applyBorder="1" applyAlignment="1">
      <alignment vertical="center" wrapText="1"/>
    </xf>
    <xf numFmtId="2" fontId="70" fillId="0" borderId="1" xfId="0" applyNumberFormat="1" applyFont="1" applyBorder="1" applyAlignment="1">
      <alignment horizontal="center"/>
    </xf>
    <xf numFmtId="0" fontId="66" fillId="0" borderId="31" xfId="0" applyFont="1" applyBorder="1" applyAlignment="1">
      <alignment vertical="center" wrapText="1"/>
    </xf>
    <xf numFmtId="0" fontId="103" fillId="0" borderId="4" xfId="0" applyFont="1" applyBorder="1" applyAlignment="1">
      <alignment vertical="center" wrapText="1"/>
    </xf>
    <xf numFmtId="0" fontId="88" fillId="0" borderId="1" xfId="4" applyFont="1" applyFill="1" applyBorder="1" applyAlignment="1" applyProtection="1">
      <alignment vertical="center" wrapText="1"/>
    </xf>
    <xf numFmtId="0" fontId="69" fillId="0" borderId="1" xfId="4" applyFont="1" applyFill="1" applyBorder="1" applyAlignment="1" applyProtection="1">
      <alignment vertical="center" wrapText="1"/>
    </xf>
    <xf numFmtId="0" fontId="32" fillId="0" borderId="1" xfId="4" applyFont="1" applyFill="1" applyBorder="1" applyAlignment="1" applyProtection="1">
      <alignment vertical="center" wrapText="1"/>
    </xf>
    <xf numFmtId="0" fontId="69" fillId="0" borderId="1" xfId="4" applyFont="1" applyBorder="1" applyAlignment="1" applyProtection="1">
      <alignment vertical="center" wrapText="1"/>
    </xf>
    <xf numFmtId="0" fontId="104" fillId="0" borderId="1" xfId="4" applyFont="1" applyFill="1" applyBorder="1" applyAlignment="1" applyProtection="1">
      <alignment vertical="center" wrapText="1"/>
    </xf>
    <xf numFmtId="0" fontId="32" fillId="24" borderId="5" xfId="0" applyFont="1" applyFill="1" applyBorder="1" applyAlignment="1">
      <alignment vertical="top" wrapText="1"/>
    </xf>
    <xf numFmtId="0" fontId="65" fillId="16" borderId="3" xfId="0" applyFont="1" applyFill="1" applyBorder="1" applyAlignment="1">
      <alignment horizontal="center" vertical="center" wrapText="1"/>
    </xf>
    <xf numFmtId="0" fontId="32" fillId="26" borderId="1" xfId="0" applyFont="1" applyFill="1" applyBorder="1" applyAlignment="1">
      <alignment horizontal="left" vertical="center" wrapText="1"/>
    </xf>
    <xf numFmtId="0" fontId="32" fillId="17" borderId="23" xfId="0" applyFont="1" applyFill="1" applyBorder="1" applyAlignment="1">
      <alignment horizontal="center" vertical="center" wrapText="1"/>
    </xf>
    <xf numFmtId="0" fontId="32" fillId="0" borderId="9" xfId="0" applyFont="1" applyBorder="1" applyAlignment="1">
      <alignment vertical="center" wrapText="1"/>
    </xf>
    <xf numFmtId="0" fontId="89" fillId="0" borderId="1" xfId="4" applyFont="1" applyBorder="1" applyAlignment="1" applyProtection="1">
      <alignment vertical="center" wrapText="1"/>
    </xf>
    <xf numFmtId="0" fontId="32" fillId="0" borderId="53" xfId="0" applyFont="1" applyBorder="1" applyAlignment="1">
      <alignment vertical="center" wrapText="1"/>
    </xf>
    <xf numFmtId="0" fontId="32" fillId="0" borderId="1" xfId="0" applyFont="1" applyBorder="1" applyAlignment="1">
      <alignment vertical="center" wrapText="1"/>
    </xf>
    <xf numFmtId="0" fontId="32" fillId="14" borderId="5" xfId="0" applyFont="1" applyFill="1" applyBorder="1" applyAlignment="1">
      <alignment vertical="center"/>
    </xf>
    <xf numFmtId="0" fontId="70" fillId="0" borderId="1" xfId="0" applyFont="1" applyBorder="1" applyAlignment="1">
      <alignment horizontal="center"/>
    </xf>
    <xf numFmtId="0" fontId="70" fillId="0" borderId="1" xfId="0" applyFont="1" applyBorder="1" applyAlignment="1">
      <alignment horizontal="center" wrapText="1"/>
    </xf>
    <xf numFmtId="1" fontId="70" fillId="0" borderId="1" xfId="0" applyNumberFormat="1" applyFont="1" applyBorder="1" applyAlignment="1">
      <alignment horizontal="center"/>
    </xf>
    <xf numFmtId="0" fontId="71" fillId="0" borderId="4" xfId="0" applyFont="1" applyBorder="1" applyAlignment="1">
      <alignment vertical="center" wrapText="1"/>
    </xf>
    <xf numFmtId="0" fontId="71" fillId="0" borderId="31" xfId="0" applyFont="1" applyBorder="1" applyAlignment="1">
      <alignment vertical="center" wrapText="1"/>
    </xf>
    <xf numFmtId="0" fontId="71" fillId="0" borderId="1" xfId="0" applyFont="1" applyBorder="1" applyAlignment="1">
      <alignment vertical="center" wrapText="1"/>
    </xf>
    <xf numFmtId="0" fontId="32" fillId="0" borderId="24" xfId="0" applyFont="1" applyBorder="1" applyAlignment="1">
      <alignment vertical="center" wrapText="1"/>
    </xf>
    <xf numFmtId="0" fontId="32" fillId="26" borderId="18" xfId="0" applyFont="1" applyFill="1" applyBorder="1" applyAlignment="1">
      <alignment vertical="center" wrapText="1"/>
    </xf>
    <xf numFmtId="1" fontId="17" fillId="26" borderId="1" xfId="0" applyNumberFormat="1" applyFont="1" applyFill="1" applyBorder="1" applyAlignment="1">
      <alignment horizontal="center" vertical="center" wrapText="1"/>
    </xf>
    <xf numFmtId="0" fontId="25" fillId="17" borderId="8" xfId="0" applyFont="1" applyFill="1" applyBorder="1" applyAlignment="1">
      <alignment horizontal="center" vertical="top" wrapText="1"/>
    </xf>
    <xf numFmtId="0" fontId="17" fillId="27" borderId="7" xfId="0" applyFont="1" applyFill="1" applyBorder="1" applyAlignment="1">
      <alignment horizontal="center" vertical="center" wrapText="1"/>
    </xf>
    <xf numFmtId="0" fontId="25" fillId="26" borderId="1" xfId="0" applyFont="1" applyFill="1" applyBorder="1" applyAlignment="1">
      <alignment horizontal="center" vertical="center"/>
    </xf>
    <xf numFmtId="0" fontId="17" fillId="14" borderId="8" xfId="0" applyFont="1" applyFill="1" applyBorder="1" applyAlignment="1">
      <alignment horizontal="center" vertical="center"/>
    </xf>
    <xf numFmtId="0" fontId="17" fillId="26" borderId="8" xfId="0" applyFont="1" applyFill="1" applyBorder="1" applyAlignment="1">
      <alignment horizontal="center" vertical="center" wrapText="1"/>
    </xf>
    <xf numFmtId="3" fontId="25" fillId="26" borderId="1" xfId="0" applyNumberFormat="1" applyFont="1" applyFill="1" applyBorder="1" applyAlignment="1">
      <alignment horizontal="center" vertical="center"/>
    </xf>
    <xf numFmtId="0" fontId="54" fillId="24" borderId="0" xfId="0" applyFont="1" applyFill="1" applyAlignment="1">
      <alignment horizontal="left" vertical="center" wrapText="1"/>
    </xf>
    <xf numFmtId="0" fontId="119" fillId="15" borderId="0" xfId="0" applyFont="1" applyFill="1" applyAlignment="1">
      <alignment vertical="center"/>
    </xf>
    <xf numFmtId="0" fontId="121" fillId="15" borderId="0" xfId="0" applyFont="1" applyFill="1" applyAlignment="1">
      <alignment vertical="center"/>
    </xf>
    <xf numFmtId="0" fontId="16" fillId="16" borderId="2" xfId="0" applyFont="1" applyFill="1" applyBorder="1" applyAlignment="1">
      <alignment horizontal="left" vertical="center"/>
    </xf>
    <xf numFmtId="0" fontId="25" fillId="33" borderId="1" xfId="0" applyFont="1" applyFill="1" applyBorder="1" applyAlignment="1">
      <alignment horizontal="center" vertical="center"/>
    </xf>
    <xf numFmtId="0" fontId="124" fillId="2" borderId="1" xfId="0" applyFont="1" applyFill="1" applyBorder="1" applyAlignment="1">
      <alignment horizontal="center" vertical="center" wrapText="1"/>
    </xf>
    <xf numFmtId="9" fontId="124" fillId="2" borderId="1" xfId="1" applyFont="1" applyFill="1" applyBorder="1" applyAlignment="1">
      <alignment horizontal="center" vertical="center" wrapText="1"/>
    </xf>
    <xf numFmtId="0" fontId="124" fillId="2" borderId="1" xfId="0" applyFont="1" applyFill="1" applyBorder="1" applyAlignment="1">
      <alignment horizontal="center" vertical="top" wrapText="1"/>
    </xf>
    <xf numFmtId="9" fontId="124" fillId="2" borderId="1" xfId="1" applyFont="1" applyFill="1" applyBorder="1" applyAlignment="1">
      <alignment horizontal="center" vertical="top" wrapText="1"/>
    </xf>
    <xf numFmtId="0" fontId="124" fillId="2" borderId="31" xfId="0" applyFont="1" applyFill="1" applyBorder="1" applyAlignment="1">
      <alignment horizontal="center"/>
    </xf>
    <xf numFmtId="0" fontId="124" fillId="2" borderId="1" xfId="0" applyFont="1" applyFill="1" applyBorder="1" applyAlignment="1">
      <alignment horizontal="center"/>
    </xf>
    <xf numFmtId="0" fontId="124" fillId="2" borderId="18" xfId="0" applyFont="1" applyFill="1" applyBorder="1" applyAlignment="1">
      <alignment horizontal="center"/>
    </xf>
    <xf numFmtId="0" fontId="17" fillId="11" borderId="1" xfId="0" applyFont="1" applyFill="1" applyBorder="1" applyAlignment="1" applyProtection="1">
      <alignment horizontal="center" vertical="center" wrapText="1"/>
      <protection locked="0"/>
    </xf>
    <xf numFmtId="164" fontId="17" fillId="11" borderId="10" xfId="5" applyNumberFormat="1" applyFont="1" applyFill="1" applyBorder="1" applyAlignment="1" applyProtection="1">
      <alignment horizontal="center" vertical="center" wrapText="1"/>
      <protection locked="0"/>
    </xf>
    <xf numFmtId="164" fontId="17" fillId="11" borderId="8" xfId="5" applyNumberFormat="1" applyFont="1" applyFill="1" applyBorder="1" applyAlignment="1" applyProtection="1">
      <alignment horizontal="center" vertical="center" wrapText="1"/>
      <protection locked="0"/>
    </xf>
    <xf numFmtId="0" fontId="17" fillId="11" borderId="8" xfId="0" applyFont="1" applyFill="1" applyBorder="1" applyAlignment="1" applyProtection="1">
      <alignment horizontal="center" vertical="center" wrapText="1"/>
      <protection locked="0"/>
    </xf>
    <xf numFmtId="0" fontId="17" fillId="11" borderId="1" xfId="5" applyNumberFormat="1" applyFont="1" applyFill="1" applyBorder="1" applyAlignment="1" applyProtection="1">
      <alignment horizontal="center" vertical="center" wrapText="1"/>
      <protection locked="0"/>
    </xf>
    <xf numFmtId="164" fontId="17" fillId="11" borderId="1" xfId="5" applyNumberFormat="1" applyFont="1" applyFill="1" applyBorder="1" applyAlignment="1" applyProtection="1">
      <alignment horizontal="center" vertical="center" wrapText="1"/>
      <protection locked="0"/>
    </xf>
    <xf numFmtId="3" fontId="17" fillId="11" borderId="8" xfId="0" applyNumberFormat="1" applyFont="1" applyFill="1" applyBorder="1" applyAlignment="1" applyProtection="1">
      <alignment horizontal="center" vertical="center" wrapText="1"/>
      <protection locked="0"/>
    </xf>
    <xf numFmtId="0" fontId="17" fillId="12" borderId="1" xfId="0" applyFont="1" applyFill="1" applyBorder="1" applyAlignment="1" applyProtection="1">
      <alignment horizontal="center" vertical="center" wrapText="1"/>
      <protection locked="0"/>
    </xf>
    <xf numFmtId="0" fontId="17" fillId="12" borderId="8" xfId="0" applyFont="1" applyFill="1" applyBorder="1" applyAlignment="1" applyProtection="1">
      <alignment horizontal="center" vertical="center" wrapText="1"/>
      <protection locked="0"/>
    </xf>
    <xf numFmtId="0" fontId="17" fillId="11" borderId="2" xfId="0" applyFont="1" applyFill="1" applyBorder="1" applyAlignment="1" applyProtection="1">
      <alignment horizontal="center" vertical="center" wrapText="1"/>
      <protection locked="0"/>
    </xf>
    <xf numFmtId="0" fontId="17" fillId="11" borderId="21" xfId="0" applyFont="1" applyFill="1" applyBorder="1" applyAlignment="1" applyProtection="1">
      <alignment horizontal="center" vertical="center" wrapText="1"/>
      <protection locked="0"/>
    </xf>
    <xf numFmtId="0" fontId="17" fillId="11" borderId="42" xfId="0" applyFont="1" applyFill="1" applyBorder="1" applyAlignment="1" applyProtection="1">
      <alignment horizontal="center" vertical="center" wrapText="1"/>
      <protection locked="0"/>
    </xf>
    <xf numFmtId="0" fontId="17" fillId="11" borderId="30" xfId="0" applyFont="1" applyFill="1" applyBorder="1" applyAlignment="1" applyProtection="1">
      <alignment horizontal="center" vertical="center" wrapText="1"/>
      <protection locked="0"/>
    </xf>
    <xf numFmtId="166" fontId="17" fillId="11" borderId="35" xfId="0" applyNumberFormat="1" applyFont="1" applyFill="1" applyBorder="1" applyAlignment="1" applyProtection="1">
      <alignment horizontal="center" vertical="center"/>
      <protection locked="0"/>
    </xf>
    <xf numFmtId="166" fontId="17" fillId="11" borderId="44" xfId="0" applyNumberFormat="1" applyFont="1" applyFill="1" applyBorder="1" applyAlignment="1" applyProtection="1">
      <alignment horizontal="center" vertical="center"/>
      <protection locked="0"/>
    </xf>
    <xf numFmtId="0" fontId="17" fillId="11" borderId="16" xfId="0" applyFont="1" applyFill="1" applyBorder="1" applyAlignment="1" applyProtection="1">
      <alignment horizontal="center" vertical="center" wrapText="1"/>
      <protection locked="0"/>
    </xf>
    <xf numFmtId="1" fontId="17" fillId="11" borderId="1" xfId="0" applyNumberFormat="1" applyFont="1" applyFill="1" applyBorder="1" applyAlignment="1" applyProtection="1">
      <alignment horizontal="center" vertical="center" wrapText="1"/>
      <protection locked="0"/>
    </xf>
    <xf numFmtId="0" fontId="17" fillId="11" borderId="4" xfId="0" applyFont="1" applyFill="1" applyBorder="1" applyAlignment="1" applyProtection="1">
      <alignment horizontal="center" vertical="center" wrapText="1"/>
      <protection locked="0"/>
    </xf>
    <xf numFmtId="1" fontId="17" fillId="11" borderId="8" xfId="0" applyNumberFormat="1" applyFont="1" applyFill="1" applyBorder="1" applyAlignment="1" applyProtection="1">
      <alignment horizontal="center" vertical="center" wrapText="1"/>
      <protection locked="0"/>
    </xf>
    <xf numFmtId="1" fontId="17" fillId="11" borderId="4" xfId="0" applyNumberFormat="1" applyFont="1" applyFill="1" applyBorder="1" applyAlignment="1" applyProtection="1">
      <alignment horizontal="center" vertical="center" wrapText="1"/>
      <protection locked="0"/>
    </xf>
    <xf numFmtId="0" fontId="8" fillId="12" borderId="1" xfId="0" applyFont="1" applyFill="1" applyBorder="1" applyAlignment="1" applyProtection="1">
      <alignment horizontal="center" vertical="center" wrapText="1"/>
      <protection locked="0"/>
    </xf>
    <xf numFmtId="0" fontId="8" fillId="12" borderId="10" xfId="0" applyFont="1" applyFill="1" applyBorder="1" applyAlignment="1" applyProtection="1">
      <alignment horizontal="center" vertical="center" wrapText="1"/>
      <protection locked="0"/>
    </xf>
    <xf numFmtId="0" fontId="17" fillId="12" borderId="7" xfId="0" applyFont="1" applyFill="1" applyBorder="1" applyAlignment="1" applyProtection="1">
      <alignment horizontal="center" vertical="center" wrapText="1"/>
      <protection locked="0"/>
    </xf>
    <xf numFmtId="0" fontId="8" fillId="12" borderId="8" xfId="0" applyFont="1" applyFill="1" applyBorder="1" applyAlignment="1" applyProtection="1">
      <alignment horizontal="center" vertical="center" wrapText="1"/>
      <protection locked="0"/>
    </xf>
    <xf numFmtId="0" fontId="8" fillId="12" borderId="7" xfId="0" applyFont="1" applyFill="1" applyBorder="1" applyAlignment="1" applyProtection="1">
      <alignment horizontal="center" vertical="center" wrapText="1"/>
      <protection locked="0"/>
    </xf>
    <xf numFmtId="0" fontId="25" fillId="12" borderId="7" xfId="0" applyFont="1" applyFill="1" applyBorder="1" applyAlignment="1" applyProtection="1">
      <alignment horizontal="center" vertical="center" wrapText="1"/>
      <protection locked="0"/>
    </xf>
    <xf numFmtId="0" fontId="25" fillId="12" borderId="8" xfId="0" applyFont="1" applyFill="1" applyBorder="1" applyAlignment="1" applyProtection="1">
      <alignment horizontal="center" vertical="center" wrapText="1"/>
      <protection locked="0"/>
    </xf>
    <xf numFmtId="0" fontId="25" fillId="12" borderId="41" xfId="0" applyFont="1" applyFill="1" applyBorder="1" applyAlignment="1" applyProtection="1">
      <alignment horizontal="center" vertical="center" wrapText="1"/>
      <protection locked="0"/>
    </xf>
    <xf numFmtId="0" fontId="25" fillId="12" borderId="1" xfId="0" applyFont="1" applyFill="1" applyBorder="1" applyAlignment="1" applyProtection="1">
      <alignment horizontal="center" vertical="top" wrapText="1"/>
      <protection locked="0"/>
    </xf>
    <xf numFmtId="0" fontId="17" fillId="12" borderId="10" xfId="0" applyFont="1" applyFill="1" applyBorder="1" applyAlignment="1" applyProtection="1">
      <alignment horizontal="center" vertical="center" wrapText="1"/>
      <protection locked="0"/>
    </xf>
    <xf numFmtId="0" fontId="17" fillId="11" borderId="1" xfId="0" applyFont="1" applyFill="1" applyBorder="1" applyAlignment="1" applyProtection="1">
      <alignment horizontal="center" vertical="center"/>
      <protection locked="0"/>
    </xf>
    <xf numFmtId="0" fontId="17" fillId="23" borderId="1" xfId="0" applyFont="1" applyFill="1" applyBorder="1" applyAlignment="1" applyProtection="1">
      <alignment horizontal="left" vertical="center" wrapText="1"/>
      <protection locked="0"/>
    </xf>
    <xf numFmtId="0" fontId="121" fillId="24" borderId="0" xfId="4" applyFont="1" applyFill="1" applyAlignment="1">
      <alignment horizontal="right" vertical="center"/>
    </xf>
    <xf numFmtId="0" fontId="115" fillId="24" borderId="0" xfId="4" applyFont="1" applyFill="1" applyAlignment="1">
      <alignment vertical="center"/>
    </xf>
    <xf numFmtId="0" fontId="31" fillId="34" borderId="0" xfId="0" applyFont="1" applyFill="1" applyAlignment="1" applyProtection="1">
      <alignment vertical="top"/>
      <protection locked="0"/>
    </xf>
    <xf numFmtId="0" fontId="127" fillId="35" borderId="1" xfId="0" applyFont="1" applyFill="1" applyBorder="1" applyAlignment="1" applyProtection="1">
      <alignment horizontal="left" vertical="center" wrapText="1"/>
      <protection locked="0"/>
    </xf>
    <xf numFmtId="0" fontId="24" fillId="37" borderId="1" xfId="0" applyFont="1" applyFill="1" applyBorder="1" applyAlignment="1">
      <alignment horizontal="center" vertical="center" wrapText="1"/>
    </xf>
    <xf numFmtId="0" fontId="62" fillId="0" borderId="0" xfId="0" applyFont="1"/>
    <xf numFmtId="0" fontId="106" fillId="0" borderId="0" xfId="0" applyFont="1"/>
    <xf numFmtId="0" fontId="0" fillId="20" borderId="8" xfId="0" applyFill="1" applyBorder="1"/>
    <xf numFmtId="0" fontId="25" fillId="0" borderId="1" xfId="0" applyFont="1" applyBorder="1" applyAlignment="1">
      <alignment horizontal="center" vertical="center"/>
    </xf>
    <xf numFmtId="0" fontId="59" fillId="0" borderId="0" xfId="0" applyFont="1" applyAlignment="1" applyProtection="1">
      <alignment vertical="center" wrapText="1"/>
      <protection locked="0"/>
    </xf>
    <xf numFmtId="0" fontId="22" fillId="0" borderId="2" xfId="0" applyFont="1" applyBorder="1" applyAlignment="1" applyProtection="1">
      <alignment horizontal="center" vertical="center" wrapText="1"/>
      <protection locked="0"/>
    </xf>
    <xf numFmtId="0" fontId="25" fillId="0" borderId="18" xfId="0" applyFont="1" applyBorder="1" applyAlignment="1">
      <alignment vertical="center" wrapText="1"/>
    </xf>
    <xf numFmtId="0" fontId="25" fillId="15" borderId="0" xfId="0" applyFont="1" applyFill="1" applyAlignment="1">
      <alignment vertical="top"/>
    </xf>
    <xf numFmtId="1" fontId="17" fillId="10" borderId="1" xfId="0" applyNumberFormat="1" applyFont="1" applyFill="1" applyBorder="1" applyAlignment="1" applyProtection="1">
      <alignment vertical="center" wrapText="1"/>
      <protection locked="0"/>
    </xf>
    <xf numFmtId="0" fontId="17" fillId="10" borderId="1" xfId="0" applyFont="1" applyFill="1" applyBorder="1" applyAlignment="1">
      <alignment vertical="center" wrapText="1"/>
    </xf>
    <xf numFmtId="3" fontId="17" fillId="10" borderId="4" xfId="0" applyNumberFormat="1" applyFont="1" applyFill="1" applyBorder="1" applyAlignment="1">
      <alignment horizontal="center" vertical="center"/>
    </xf>
    <xf numFmtId="0" fontId="17" fillId="10" borderId="4" xfId="0" applyFont="1" applyFill="1" applyBorder="1" applyAlignment="1">
      <alignment vertical="center" wrapText="1"/>
    </xf>
    <xf numFmtId="0" fontId="13" fillId="24" borderId="0" xfId="0" applyFont="1" applyFill="1" applyAlignment="1">
      <alignment horizontal="left" vertical="top" wrapText="1"/>
    </xf>
    <xf numFmtId="0" fontId="17" fillId="16" borderId="4" xfId="0" applyFont="1" applyFill="1" applyBorder="1" applyAlignment="1">
      <alignment horizontal="center" vertical="center" wrapText="1"/>
    </xf>
    <xf numFmtId="0" fontId="17" fillId="10" borderId="4" xfId="0" applyFont="1" applyFill="1" applyBorder="1" applyAlignment="1">
      <alignment horizontal="center" vertical="top" wrapText="1"/>
    </xf>
    <xf numFmtId="164" fontId="17" fillId="10" borderId="4" xfId="0" applyNumberFormat="1" applyFont="1" applyFill="1" applyBorder="1" applyAlignment="1">
      <alignment horizontal="center" vertical="center"/>
    </xf>
    <xf numFmtId="164" fontId="17" fillId="10" borderId="4" xfId="0" applyNumberFormat="1" applyFont="1" applyFill="1" applyBorder="1" applyAlignment="1">
      <alignment horizontal="center"/>
    </xf>
    <xf numFmtId="0" fontId="17" fillId="10" borderId="4" xfId="0" applyFont="1" applyFill="1" applyBorder="1" applyAlignment="1">
      <alignment horizontal="center" vertical="center"/>
    </xf>
    <xf numFmtId="0" fontId="13" fillId="10" borderId="4" xfId="0" applyFont="1" applyFill="1" applyBorder="1" applyAlignment="1">
      <alignment horizontal="center" vertical="center"/>
    </xf>
    <xf numFmtId="166" fontId="17" fillId="10" borderId="4" xfId="0" applyNumberFormat="1" applyFont="1" applyFill="1" applyBorder="1" applyAlignment="1">
      <alignment horizontal="center"/>
    </xf>
    <xf numFmtId="3" fontId="17" fillId="10" borderId="1" xfId="0" applyNumberFormat="1" applyFont="1" applyFill="1" applyBorder="1" applyAlignment="1">
      <alignment horizontal="center" vertical="center"/>
    </xf>
    <xf numFmtId="0" fontId="17" fillId="10" borderId="18" xfId="0" applyFont="1" applyFill="1" applyBorder="1" applyAlignment="1">
      <alignment horizontal="center" vertical="center"/>
    </xf>
    <xf numFmtId="0" fontId="8" fillId="0" borderId="0" xfId="0" applyFont="1" applyAlignment="1">
      <alignment horizontal="left" vertical="center"/>
    </xf>
    <xf numFmtId="164" fontId="17" fillId="11" borderId="2" xfId="5" applyNumberFormat="1" applyFont="1" applyFill="1" applyBorder="1" applyAlignment="1" applyProtection="1">
      <alignment horizontal="center" vertical="center" wrapText="1"/>
      <protection locked="0"/>
    </xf>
    <xf numFmtId="0" fontId="88" fillId="0" borderId="5" xfId="4" applyFont="1" applyBorder="1" applyAlignment="1">
      <alignment vertical="center" wrapText="1"/>
    </xf>
    <xf numFmtId="0" fontId="131" fillId="0" borderId="0" xfId="0" applyFont="1" applyAlignment="1">
      <alignment horizontal="left"/>
    </xf>
    <xf numFmtId="0" fontId="35" fillId="0" borderId="0" xfId="0" applyFont="1" applyAlignment="1">
      <alignment vertical="top"/>
    </xf>
    <xf numFmtId="0" fontId="35" fillId="24" borderId="16" xfId="0" applyFont="1" applyFill="1" applyBorder="1" applyAlignment="1">
      <alignment vertical="top"/>
    </xf>
    <xf numFmtId="0" fontId="8" fillId="24" borderId="16" xfId="0" applyFont="1" applyFill="1" applyBorder="1"/>
    <xf numFmtId="0" fontId="125" fillId="16" borderId="2" xfId="0" applyFont="1" applyFill="1" applyBorder="1" applyAlignment="1">
      <alignment vertical="center" wrapText="1"/>
    </xf>
    <xf numFmtId="0" fontId="88" fillId="0" borderId="1" xfId="4" applyFont="1" applyBorder="1" applyAlignment="1">
      <alignment vertical="center" wrapText="1"/>
    </xf>
    <xf numFmtId="0" fontId="17" fillId="10" borderId="1" xfId="0" applyFont="1" applyFill="1" applyBorder="1" applyAlignment="1">
      <alignment horizontal="center" vertical="center"/>
    </xf>
    <xf numFmtId="166" fontId="17" fillId="11" borderId="8" xfId="0" applyNumberFormat="1" applyFont="1" applyFill="1" applyBorder="1" applyAlignment="1" applyProtection="1">
      <alignment horizontal="center" vertical="center" wrapText="1"/>
      <protection locked="0"/>
    </xf>
    <xf numFmtId="3" fontId="17" fillId="11" borderId="1" xfId="5" applyNumberFormat="1" applyFont="1" applyFill="1" applyBorder="1" applyAlignment="1" applyProtection="1">
      <alignment horizontal="center" vertical="center" wrapText="1"/>
      <protection locked="0"/>
    </xf>
    <xf numFmtId="0" fontId="47" fillId="24" borderId="0" xfId="0" applyFont="1" applyFill="1"/>
    <xf numFmtId="0" fontId="17" fillId="14" borderId="12" xfId="0" applyFont="1" applyFill="1" applyBorder="1" applyAlignment="1">
      <alignment horizontal="center" vertical="center" wrapText="1"/>
    </xf>
    <xf numFmtId="0" fontId="17" fillId="14" borderId="36" xfId="0" applyFont="1" applyFill="1" applyBorder="1" applyAlignment="1">
      <alignment horizontal="center" vertical="center" wrapText="1"/>
    </xf>
    <xf numFmtId="0" fontId="17" fillId="17" borderId="38" xfId="0" applyFont="1" applyFill="1" applyBorder="1" applyAlignment="1">
      <alignment horizontal="center" vertical="center" wrapText="1"/>
    </xf>
    <xf numFmtId="0" fontId="17" fillId="17" borderId="32" xfId="0" applyFont="1" applyFill="1" applyBorder="1" applyAlignment="1">
      <alignment horizontal="center" vertical="center" wrapText="1"/>
    </xf>
    <xf numFmtId="0" fontId="17" fillId="17" borderId="39" xfId="0" applyFont="1" applyFill="1" applyBorder="1" applyAlignment="1">
      <alignment horizontal="center" vertical="center" wrapText="1"/>
    </xf>
    <xf numFmtId="0" fontId="17" fillId="17" borderId="3" xfId="0" applyFont="1" applyFill="1" applyBorder="1" applyAlignment="1">
      <alignment horizontal="center" vertical="center" wrapText="1"/>
    </xf>
    <xf numFmtId="0" fontId="17" fillId="17" borderId="4" xfId="0" applyFont="1" applyFill="1" applyBorder="1" applyAlignment="1">
      <alignment horizontal="center" vertical="center" wrapText="1"/>
    </xf>
    <xf numFmtId="0" fontId="17" fillId="14" borderId="34" xfId="0" applyFont="1" applyFill="1" applyBorder="1" applyAlignment="1">
      <alignment horizontal="center" vertical="center" wrapText="1"/>
    </xf>
    <xf numFmtId="0" fontId="17" fillId="14" borderId="24" xfId="0" applyFont="1" applyFill="1" applyBorder="1" applyAlignment="1">
      <alignment horizontal="center" vertical="center" wrapText="1"/>
    </xf>
    <xf numFmtId="0" fontId="17" fillId="17" borderId="51" xfId="0" applyFont="1" applyFill="1" applyBorder="1" applyAlignment="1">
      <alignment horizontal="center" vertical="center" wrapText="1"/>
    </xf>
    <xf numFmtId="0" fontId="17" fillId="8" borderId="34" xfId="0" applyFont="1" applyFill="1" applyBorder="1" applyAlignment="1">
      <alignment horizontal="center" vertical="center" wrapText="1"/>
    </xf>
    <xf numFmtId="0" fontId="17" fillId="8" borderId="24" xfId="0" applyFont="1" applyFill="1" applyBorder="1" applyAlignment="1">
      <alignment horizontal="center" vertical="center" wrapText="1"/>
    </xf>
    <xf numFmtId="0" fontId="17" fillId="8" borderId="36" xfId="0" applyFont="1" applyFill="1" applyBorder="1" applyAlignment="1">
      <alignment horizontal="center" vertical="center" wrapText="1"/>
    </xf>
    <xf numFmtId="0" fontId="17" fillId="8" borderId="3" xfId="0" applyFont="1" applyFill="1" applyBorder="1" applyAlignment="1">
      <alignment horizontal="center" vertical="center" wrapText="1"/>
    </xf>
    <xf numFmtId="0" fontId="17" fillId="8" borderId="4" xfId="0" applyFont="1" applyFill="1" applyBorder="1" applyAlignment="1">
      <alignment horizontal="center" vertical="center" wrapText="1"/>
    </xf>
    <xf numFmtId="0" fontId="17" fillId="14" borderId="3" xfId="0" applyFont="1" applyFill="1" applyBorder="1" applyAlignment="1">
      <alignment horizontal="center" vertical="center" wrapText="1"/>
    </xf>
    <xf numFmtId="0" fontId="17" fillId="8" borderId="5" xfId="0" applyFont="1" applyFill="1" applyBorder="1" applyAlignment="1">
      <alignment horizontal="center" vertical="center" wrapText="1"/>
    </xf>
    <xf numFmtId="0" fontId="17" fillId="8" borderId="18" xfId="0" applyFont="1" applyFill="1" applyBorder="1" applyAlignment="1">
      <alignment horizontal="center" vertical="center" wrapText="1"/>
    </xf>
    <xf numFmtId="0" fontId="17" fillId="8" borderId="15" xfId="0" applyFont="1" applyFill="1" applyBorder="1" applyAlignment="1">
      <alignment horizontal="center" vertical="center" wrapText="1"/>
    </xf>
    <xf numFmtId="0" fontId="17" fillId="8" borderId="31" xfId="0" applyFont="1" applyFill="1" applyBorder="1" applyAlignment="1">
      <alignment horizontal="center" vertical="center" wrapText="1"/>
    </xf>
    <xf numFmtId="0" fontId="17" fillId="8" borderId="38" xfId="0" applyFont="1" applyFill="1" applyBorder="1" applyAlignment="1">
      <alignment horizontal="center" vertical="center" wrapText="1"/>
    </xf>
    <xf numFmtId="0" fontId="17" fillId="8" borderId="39" xfId="0" applyFont="1" applyFill="1" applyBorder="1" applyAlignment="1">
      <alignment horizontal="center" vertical="center" wrapText="1"/>
    </xf>
    <xf numFmtId="0" fontId="17" fillId="12" borderId="6" xfId="0" applyFont="1" applyFill="1" applyBorder="1" applyAlignment="1" applyProtection="1">
      <alignment horizontal="center" vertical="center" wrapText="1"/>
      <protection locked="0"/>
    </xf>
    <xf numFmtId="0" fontId="17" fillId="12" borderId="41" xfId="0" applyFont="1" applyFill="1" applyBorder="1" applyAlignment="1" applyProtection="1">
      <alignment horizontal="center" vertical="center" wrapText="1"/>
      <protection locked="0"/>
    </xf>
    <xf numFmtId="0" fontId="17" fillId="11" borderId="1" xfId="0" applyFont="1" applyFill="1" applyBorder="1" applyAlignment="1" applyProtection="1">
      <alignment horizontal="center" wrapText="1"/>
      <protection locked="0"/>
    </xf>
    <xf numFmtId="0" fontId="30" fillId="24" borderId="0" xfId="0" applyFont="1" applyFill="1" applyAlignment="1">
      <alignment vertical="top"/>
    </xf>
    <xf numFmtId="0" fontId="57" fillId="24" borderId="0" xfId="0" applyFont="1" applyFill="1" applyAlignment="1">
      <alignment horizontal="left" vertical="center" wrapText="1"/>
    </xf>
    <xf numFmtId="0" fontId="17" fillId="24" borderId="0" xfId="0" applyFont="1" applyFill="1" applyAlignment="1">
      <alignment horizontal="center" vertical="center" wrapText="1"/>
    </xf>
    <xf numFmtId="0" fontId="116" fillId="24" borderId="0" xfId="0" applyFont="1" applyFill="1"/>
    <xf numFmtId="0" fontId="40" fillId="24" borderId="0" xfId="0" applyFont="1" applyFill="1"/>
    <xf numFmtId="0" fontId="46" fillId="24" borderId="0" xfId="4" applyFont="1" applyFill="1" applyBorder="1" applyAlignment="1" applyProtection="1">
      <alignment horizontal="center"/>
    </xf>
    <xf numFmtId="0" fontId="8" fillId="0" borderId="57" xfId="0" applyFont="1" applyBorder="1" applyAlignment="1">
      <alignment vertical="center"/>
    </xf>
    <xf numFmtId="0" fontId="25" fillId="0" borderId="25" xfId="0" applyFont="1" applyBorder="1" applyAlignment="1">
      <alignment horizontal="left" vertical="center"/>
    </xf>
    <xf numFmtId="0" fontId="25" fillId="0" borderId="57" xfId="0" applyFont="1" applyBorder="1" applyAlignment="1">
      <alignment vertical="center"/>
    </xf>
    <xf numFmtId="0" fontId="134" fillId="24" borderId="0" xfId="4" applyFont="1" applyFill="1" applyBorder="1" applyAlignment="1" applyProtection="1">
      <alignment horizontal="left" vertical="top"/>
    </xf>
    <xf numFmtId="1" fontId="17" fillId="18" borderId="1" xfId="0" applyNumberFormat="1" applyFont="1" applyFill="1" applyBorder="1" applyAlignment="1">
      <alignment horizontal="center" vertical="center" wrapText="1"/>
    </xf>
    <xf numFmtId="0" fontId="22" fillId="10" borderId="1" xfId="0" applyFont="1" applyFill="1" applyBorder="1" applyAlignment="1">
      <alignment horizontal="center" vertical="center" wrapText="1"/>
    </xf>
    <xf numFmtId="0" fontId="17" fillId="23" borderId="0" xfId="0" applyFont="1" applyFill="1" applyAlignment="1">
      <alignment horizontal="center" vertical="center" wrapText="1"/>
    </xf>
    <xf numFmtId="0" fontId="25" fillId="23" borderId="0" xfId="0" applyFont="1" applyFill="1" applyAlignment="1">
      <alignment horizontal="center" vertical="center" wrapText="1"/>
    </xf>
    <xf numFmtId="0" fontId="17" fillId="14" borderId="16" xfId="0" applyFont="1" applyFill="1" applyBorder="1" applyAlignment="1">
      <alignment vertical="center" wrapText="1"/>
    </xf>
    <xf numFmtId="0" fontId="74" fillId="0" borderId="1" xfId="0" applyFont="1" applyBorder="1" applyAlignment="1">
      <alignment horizontal="left" vertical="center" wrapText="1"/>
    </xf>
    <xf numFmtId="0" fontId="76" fillId="0" borderId="1" xfId="4" applyFont="1" applyBorder="1" applyAlignment="1" applyProtection="1">
      <alignment horizontal="left" vertical="center" wrapText="1"/>
    </xf>
    <xf numFmtId="0" fontId="66" fillId="0" borderId="1" xfId="0" applyFont="1" applyBorder="1" applyAlignment="1">
      <alignment horizontal="left" vertical="center" wrapText="1"/>
    </xf>
    <xf numFmtId="0" fontId="72" fillId="14" borderId="46" xfId="0" applyFont="1" applyFill="1" applyBorder="1" applyAlignment="1">
      <alignment horizontal="left" vertical="center" wrapText="1"/>
    </xf>
    <xf numFmtId="0" fontId="17" fillId="14" borderId="48" xfId="0" applyFont="1" applyFill="1" applyBorder="1" applyAlignment="1">
      <alignment vertical="center" wrapText="1"/>
    </xf>
    <xf numFmtId="0" fontId="74" fillId="0" borderId="7" xfId="0" applyFont="1" applyBorder="1" applyAlignment="1">
      <alignment horizontal="left" vertical="center" wrapText="1"/>
    </xf>
    <xf numFmtId="0" fontId="34" fillId="10" borderId="1" xfId="0" applyFont="1" applyFill="1" applyBorder="1" applyAlignment="1">
      <alignment vertical="center" wrapText="1"/>
    </xf>
    <xf numFmtId="0" fontId="71" fillId="0" borderId="8" xfId="0" applyFont="1" applyBorder="1" applyAlignment="1">
      <alignment horizontal="left" vertical="center" wrapText="1"/>
    </xf>
    <xf numFmtId="0" fontId="22" fillId="10" borderId="1" xfId="0" applyFont="1" applyFill="1" applyBorder="1" applyAlignment="1">
      <alignment vertical="center" wrapText="1"/>
    </xf>
    <xf numFmtId="0" fontId="17" fillId="10" borderId="1" xfId="0" applyFont="1" applyFill="1" applyBorder="1" applyAlignment="1">
      <alignment horizontal="left" vertical="center" wrapText="1"/>
    </xf>
    <xf numFmtId="0" fontId="17" fillId="14" borderId="36" xfId="0" applyFont="1" applyFill="1" applyBorder="1" applyAlignment="1">
      <alignment vertical="center" wrapText="1"/>
    </xf>
    <xf numFmtId="0" fontId="17" fillId="8" borderId="10" xfId="0" applyFont="1" applyFill="1" applyBorder="1" applyAlignment="1">
      <alignment vertical="center" wrapText="1"/>
    </xf>
    <xf numFmtId="0" fontId="77" fillId="0" borderId="1" xfId="4" applyFont="1" applyFill="1" applyBorder="1" applyAlignment="1" applyProtection="1">
      <alignment horizontal="left" vertical="center" wrapText="1"/>
    </xf>
    <xf numFmtId="3" fontId="25" fillId="10" borderId="1" xfId="0" applyNumberFormat="1" applyFont="1" applyFill="1" applyBorder="1" applyAlignment="1">
      <alignment horizontal="center" vertical="center"/>
    </xf>
    <xf numFmtId="0" fontId="91" fillId="0" borderId="1" xfId="4" applyFont="1" applyFill="1" applyBorder="1" applyAlignment="1" applyProtection="1">
      <alignment horizontal="left" vertical="center" wrapText="1"/>
    </xf>
    <xf numFmtId="0" fontId="93" fillId="0" borderId="1" xfId="4" applyFont="1" applyFill="1" applyBorder="1" applyAlignment="1" applyProtection="1">
      <alignment horizontal="left" vertical="center" wrapText="1"/>
    </xf>
    <xf numFmtId="0" fontId="90" fillId="0" borderId="41" xfId="4" applyFont="1" applyFill="1" applyBorder="1" applyAlignment="1" applyProtection="1">
      <alignment vertical="center" wrapText="1"/>
    </xf>
    <xf numFmtId="0" fontId="90" fillId="0" borderId="7" xfId="4" applyFont="1" applyFill="1" applyBorder="1" applyAlignment="1" applyProtection="1">
      <alignment vertical="center" wrapText="1"/>
    </xf>
    <xf numFmtId="0" fontId="90" fillId="0" borderId="1" xfId="4" applyFont="1" applyBorder="1" applyAlignment="1" applyProtection="1">
      <alignment vertical="center" wrapText="1"/>
    </xf>
    <xf numFmtId="0" fontId="66" fillId="0" borderId="1" xfId="4" applyFont="1" applyFill="1" applyBorder="1" applyAlignment="1" applyProtection="1">
      <alignment horizontal="left" vertical="center" wrapText="1"/>
    </xf>
    <xf numFmtId="0" fontId="26" fillId="10" borderId="1" xfId="4" applyFont="1" applyFill="1" applyBorder="1" applyAlignment="1" applyProtection="1">
      <alignment vertical="center" wrapText="1"/>
    </xf>
    <xf numFmtId="0" fontId="25" fillId="23" borderId="0" xfId="4" applyFont="1" applyFill="1" applyBorder="1" applyAlignment="1" applyProtection="1">
      <alignment horizontal="center" vertical="center" wrapText="1"/>
    </xf>
    <xf numFmtId="3" fontId="26" fillId="10" borderId="1" xfId="0" applyNumberFormat="1" applyFont="1" applyFill="1" applyBorder="1" applyAlignment="1">
      <alignment horizontal="center" vertical="center" wrapText="1"/>
    </xf>
    <xf numFmtId="0" fontId="69" fillId="0" borderId="1" xfId="4" applyFont="1" applyBorder="1" applyAlignment="1" applyProtection="1">
      <alignment horizontal="left" vertical="center" wrapText="1"/>
    </xf>
    <xf numFmtId="0" fontId="28" fillId="10" borderId="1" xfId="4" applyFont="1" applyFill="1" applyBorder="1" applyAlignment="1" applyProtection="1">
      <alignment vertical="center" wrapText="1"/>
    </xf>
    <xf numFmtId="0" fontId="46" fillId="23" borderId="0" xfId="4" applyFont="1" applyFill="1" applyBorder="1" applyAlignment="1" applyProtection="1">
      <alignment horizontal="center" vertical="center" wrapText="1"/>
    </xf>
    <xf numFmtId="0" fontId="94" fillId="0" borderId="1" xfId="4" applyFont="1" applyFill="1" applyBorder="1" applyAlignment="1" applyProtection="1">
      <alignment horizontal="left" vertical="center" wrapText="1"/>
    </xf>
    <xf numFmtId="0" fontId="66" fillId="0" borderId="1" xfId="4" applyFont="1" applyBorder="1" applyAlignment="1" applyProtection="1">
      <alignment horizontal="left" vertical="center" wrapText="1"/>
    </xf>
    <xf numFmtId="0" fontId="94" fillId="0" borderId="1" xfId="4" applyFont="1" applyBorder="1" applyAlignment="1" applyProtection="1">
      <alignment horizontal="left" vertical="center" wrapText="1"/>
    </xf>
    <xf numFmtId="0" fontId="90" fillId="0" borderId="10" xfId="4" applyFont="1" applyBorder="1" applyAlignment="1" applyProtection="1">
      <alignment vertical="center" wrapText="1"/>
    </xf>
    <xf numFmtId="0" fontId="90" fillId="0" borderId="7" xfId="4" applyFont="1" applyBorder="1" applyAlignment="1" applyProtection="1">
      <alignment vertical="center" wrapText="1"/>
    </xf>
    <xf numFmtId="0" fontId="17" fillId="27" borderId="10" xfId="0" applyFont="1" applyFill="1" applyBorder="1" applyAlignment="1">
      <alignment horizontal="center" vertical="center" wrapText="1"/>
    </xf>
    <xf numFmtId="0" fontId="72" fillId="8" borderId="46" xfId="0" applyFont="1" applyFill="1" applyBorder="1" applyAlignment="1">
      <alignment horizontal="left" vertical="center" wrapText="1"/>
    </xf>
    <xf numFmtId="0" fontId="17" fillId="8" borderId="8" xfId="0" applyFont="1" applyFill="1" applyBorder="1" applyAlignment="1">
      <alignment vertical="center" wrapText="1"/>
    </xf>
    <xf numFmtId="0" fontId="88" fillId="0" borderId="1" xfId="4" applyFont="1" applyBorder="1" applyAlignment="1" applyProtection="1">
      <alignment horizontal="left" vertical="center" wrapText="1"/>
    </xf>
    <xf numFmtId="0" fontId="88" fillId="0" borderId="1" xfId="4" applyFont="1" applyFill="1" applyBorder="1" applyAlignment="1" applyProtection="1">
      <alignment horizontal="left" vertical="center" wrapText="1"/>
    </xf>
    <xf numFmtId="0" fontId="74" fillId="0" borderId="44" xfId="0" applyFont="1" applyBorder="1" applyAlignment="1">
      <alignment horizontal="left" vertical="center" wrapText="1"/>
    </xf>
    <xf numFmtId="0" fontId="22" fillId="10" borderId="8" xfId="0" applyFont="1" applyFill="1" applyBorder="1" applyAlignment="1">
      <alignment vertical="center" wrapText="1"/>
    </xf>
    <xf numFmtId="0" fontId="94" fillId="0" borderId="1" xfId="0" applyFont="1" applyBorder="1" applyAlignment="1">
      <alignment horizontal="left" vertical="center" wrapText="1"/>
    </xf>
    <xf numFmtId="0" fontId="17" fillId="0" borderId="0" xfId="0" applyFont="1" applyAlignment="1">
      <alignment vertical="center" wrapText="1"/>
    </xf>
    <xf numFmtId="0" fontId="72" fillId="8" borderId="0" xfId="0" applyFont="1" applyFill="1" applyAlignment="1">
      <alignment horizontal="left" vertical="center" wrapText="1"/>
    </xf>
    <xf numFmtId="0" fontId="17" fillId="8" borderId="7" xfId="0" applyFont="1" applyFill="1" applyBorder="1" applyAlignment="1">
      <alignment vertical="center" wrapText="1"/>
    </xf>
    <xf numFmtId="0" fontId="72" fillId="0" borderId="8" xfId="0" applyFont="1" applyBorder="1" applyAlignment="1">
      <alignment horizontal="left" vertical="center" wrapText="1"/>
    </xf>
    <xf numFmtId="0" fontId="72" fillId="8" borderId="3" xfId="0" applyFont="1" applyFill="1" applyBorder="1" applyAlignment="1">
      <alignment horizontal="left" vertical="center" wrapText="1"/>
    </xf>
    <xf numFmtId="0" fontId="88" fillId="0" borderId="0" xfId="4" applyFont="1" applyAlignment="1" applyProtection="1">
      <alignment vertical="center" wrapText="1"/>
    </xf>
    <xf numFmtId="0" fontId="25" fillId="23" borderId="14" xfId="4" applyFont="1" applyFill="1" applyBorder="1" applyAlignment="1" applyProtection="1">
      <alignment horizontal="center" vertical="center" wrapText="1"/>
    </xf>
    <xf numFmtId="0" fontId="17" fillId="28" borderId="0" xfId="0" applyFont="1" applyFill="1" applyAlignment="1">
      <alignment horizontal="center" vertical="center" wrapText="1"/>
    </xf>
    <xf numFmtId="0" fontId="9" fillId="28" borderId="0" xfId="0" applyFont="1" applyFill="1" applyAlignment="1">
      <alignment horizontal="left" vertical="center" wrapText="1"/>
    </xf>
    <xf numFmtId="0" fontId="42" fillId="28" borderId="0" xfId="0" applyFont="1" applyFill="1" applyAlignment="1">
      <alignment horizontal="center" vertical="center" wrapText="1"/>
    </xf>
    <xf numFmtId="0" fontId="16" fillId="28" borderId="0" xfId="0" applyFont="1" applyFill="1" applyAlignment="1">
      <alignment horizontal="center" vertical="center" wrapText="1"/>
    </xf>
    <xf numFmtId="0" fontId="17" fillId="28" borderId="0" xfId="0" applyFont="1" applyFill="1" applyAlignment="1">
      <alignment vertical="center" wrapText="1"/>
    </xf>
    <xf numFmtId="0" fontId="17" fillId="15" borderId="0" xfId="0" applyFont="1" applyFill="1" applyAlignment="1">
      <alignment horizontal="center" vertical="center" wrapText="1"/>
    </xf>
    <xf numFmtId="0" fontId="43" fillId="15" borderId="0" xfId="0" applyFont="1" applyFill="1" applyAlignment="1">
      <alignment horizontal="left" vertical="center" wrapText="1"/>
    </xf>
    <xf numFmtId="0" fontId="29" fillId="15" borderId="0" xfId="0" applyFont="1" applyFill="1" applyAlignment="1">
      <alignment horizontal="center" vertical="center" wrapText="1"/>
    </xf>
    <xf numFmtId="0" fontId="16" fillId="15" borderId="0" xfId="0" applyFont="1" applyFill="1" applyAlignment="1">
      <alignment horizontal="center" vertical="center" wrapText="1"/>
    </xf>
    <xf numFmtId="0" fontId="17" fillId="15" borderId="0" xfId="0" applyFont="1" applyFill="1" applyAlignment="1">
      <alignment vertical="center" wrapText="1"/>
    </xf>
    <xf numFmtId="0" fontId="17" fillId="23" borderId="15" xfId="0" applyFont="1" applyFill="1" applyBorder="1" applyAlignment="1">
      <alignment horizontal="center" vertical="center" wrapText="1"/>
    </xf>
    <xf numFmtId="0" fontId="17" fillId="24" borderId="0" xfId="0" applyFont="1" applyFill="1" applyAlignment="1">
      <alignment vertical="center" wrapText="1"/>
    </xf>
    <xf numFmtId="0" fontId="72" fillId="24" borderId="0" xfId="0" applyFont="1" applyFill="1" applyAlignment="1">
      <alignment horizontal="left" vertical="center" wrapText="1"/>
    </xf>
    <xf numFmtId="0" fontId="84" fillId="23" borderId="14" xfId="0" applyFont="1" applyFill="1" applyBorder="1" applyAlignment="1">
      <alignment horizontal="right" wrapText="1"/>
    </xf>
    <xf numFmtId="0" fontId="126" fillId="16" borderId="3" xfId="0" applyFont="1" applyFill="1" applyBorder="1" applyAlignment="1">
      <alignment horizontal="center" vertical="center" wrapText="1"/>
    </xf>
    <xf numFmtId="0" fontId="125" fillId="16" borderId="4"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25" fillId="16" borderId="14" xfId="0" applyFont="1" applyFill="1" applyBorder="1" applyAlignment="1">
      <alignment vertical="center"/>
    </xf>
    <xf numFmtId="0" fontId="16" fillId="16" borderId="5" xfId="0" applyFont="1" applyFill="1" applyBorder="1" applyAlignment="1">
      <alignment vertical="center" wrapText="1"/>
    </xf>
    <xf numFmtId="0" fontId="16" fillId="16" borderId="3" xfId="0" applyFont="1" applyFill="1" applyBorder="1" applyAlignment="1">
      <alignment vertical="center" wrapText="1"/>
    </xf>
    <xf numFmtId="0" fontId="16" fillId="16" borderId="4" xfId="0" applyFont="1" applyFill="1" applyBorder="1" applyAlignment="1">
      <alignment vertical="center" wrapText="1"/>
    </xf>
    <xf numFmtId="0" fontId="17" fillId="18"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7" fillId="14" borderId="0" xfId="0" applyFont="1" applyFill="1" applyAlignment="1">
      <alignment vertical="center" wrapText="1"/>
    </xf>
    <xf numFmtId="0" fontId="17" fillId="29" borderId="0" xfId="0" applyFont="1" applyFill="1" applyAlignment="1">
      <alignment horizontal="center" vertical="center" wrapText="1"/>
    </xf>
    <xf numFmtId="0" fontId="9" fillId="29" borderId="0" xfId="0" applyFont="1" applyFill="1" applyAlignment="1">
      <alignment horizontal="left" vertical="center" wrapText="1"/>
    </xf>
    <xf numFmtId="0" fontId="42" fillId="29" borderId="0" xfId="0" applyFont="1" applyFill="1" applyAlignment="1">
      <alignment horizontal="center" vertical="center" wrapText="1"/>
    </xf>
    <xf numFmtId="0" fontId="31" fillId="23" borderId="15" xfId="0" applyFont="1" applyFill="1" applyBorder="1" applyAlignment="1">
      <alignment vertical="center" wrapText="1"/>
    </xf>
    <xf numFmtId="0" fontId="31" fillId="23" borderId="0" xfId="0" applyFont="1" applyFill="1" applyAlignment="1">
      <alignment vertical="center" wrapText="1"/>
    </xf>
    <xf numFmtId="0" fontId="18" fillId="16" borderId="4" xfId="0" applyFont="1" applyFill="1" applyBorder="1" applyAlignment="1">
      <alignment horizontal="center" vertical="center" wrapText="1"/>
    </xf>
    <xf numFmtId="0" fontId="17" fillId="23" borderId="6" xfId="0" applyFont="1" applyFill="1" applyBorder="1" applyAlignment="1">
      <alignment horizontal="center" vertical="center" wrapText="1"/>
    </xf>
    <xf numFmtId="0" fontId="71" fillId="0" borderId="1" xfId="0" applyFont="1" applyBorder="1" applyAlignment="1">
      <alignment horizontal="left" vertical="center" wrapText="1"/>
    </xf>
    <xf numFmtId="0" fontId="74" fillId="0" borderId="1" xfId="4" applyFont="1" applyBorder="1" applyAlignment="1" applyProtection="1">
      <alignment horizontal="left" vertical="center" wrapText="1"/>
    </xf>
    <xf numFmtId="0" fontId="78" fillId="0" borderId="1" xfId="0" applyFont="1" applyBorder="1" applyAlignment="1">
      <alignment horizontal="center" vertical="center" wrapText="1"/>
    </xf>
    <xf numFmtId="0" fontId="66" fillId="0" borderId="8" xfId="4" applyFont="1" applyBorder="1" applyAlignment="1" applyProtection="1">
      <alignment horizontal="left" vertical="center" wrapText="1"/>
    </xf>
    <xf numFmtId="0" fontId="17" fillId="7" borderId="1" xfId="0" applyFont="1" applyFill="1" applyBorder="1" applyAlignment="1">
      <alignment vertical="center" wrapText="1"/>
    </xf>
    <xf numFmtId="0" fontId="32" fillId="0" borderId="0" xfId="0" applyFont="1" applyAlignment="1">
      <alignment vertical="center" wrapText="1"/>
    </xf>
    <xf numFmtId="0" fontId="17" fillId="29" borderId="0" xfId="0" applyFont="1" applyFill="1" applyAlignment="1">
      <alignment vertical="center" wrapText="1"/>
    </xf>
    <xf numFmtId="0" fontId="138" fillId="0" borderId="0" xfId="0" applyFont="1" applyAlignment="1">
      <alignment vertical="center"/>
    </xf>
    <xf numFmtId="0" fontId="138" fillId="0" borderId="0" xfId="0" applyFont="1" applyAlignment="1">
      <alignment horizontal="left" vertical="top"/>
    </xf>
    <xf numFmtId="0" fontId="142" fillId="0" borderId="1" xfId="0" applyFont="1" applyBorder="1" applyAlignment="1">
      <alignment horizontal="left" vertical="center" wrapText="1"/>
    </xf>
    <xf numFmtId="0" fontId="141" fillId="10" borderId="1" xfId="0" applyFont="1" applyFill="1" applyBorder="1" applyAlignment="1" applyProtection="1">
      <alignment horizontal="center" vertical="center" wrapText="1"/>
      <protection locked="0"/>
    </xf>
    <xf numFmtId="0" fontId="141" fillId="10" borderId="4" xfId="0" applyFont="1" applyFill="1" applyBorder="1" applyAlignment="1" applyProtection="1">
      <alignment horizontal="center" vertical="center" wrapText="1"/>
      <protection locked="0"/>
    </xf>
    <xf numFmtId="0" fontId="141" fillId="0" borderId="0" xfId="0" applyFont="1" applyAlignment="1" applyProtection="1">
      <alignment vertical="center" wrapText="1"/>
      <protection locked="0"/>
    </xf>
    <xf numFmtId="0" fontId="141" fillId="0" borderId="1" xfId="0" applyFont="1" applyBorder="1" applyAlignment="1">
      <alignment horizontal="left" vertical="center" wrapText="1"/>
    </xf>
    <xf numFmtId="0" fontId="141" fillId="9" borderId="1" xfId="0" applyFont="1" applyFill="1" applyBorder="1" applyAlignment="1">
      <alignment horizontal="left" vertical="center" wrapText="1"/>
    </xf>
    <xf numFmtId="0" fontId="139" fillId="16" borderId="1" xfId="0" applyFont="1" applyFill="1" applyBorder="1" applyAlignment="1">
      <alignment horizontal="center" vertical="center" wrapText="1"/>
    </xf>
    <xf numFmtId="0" fontId="137" fillId="0" borderId="0" xfId="0" applyFont="1"/>
    <xf numFmtId="0" fontId="141" fillId="10" borderId="1" xfId="5" applyNumberFormat="1" applyFont="1" applyFill="1" applyBorder="1" applyAlignment="1" applyProtection="1">
      <alignment horizontal="center" vertical="center" wrapText="1"/>
      <protection locked="0"/>
    </xf>
    <xf numFmtId="0" fontId="141" fillId="39" borderId="1" xfId="0" applyFont="1" applyFill="1" applyBorder="1" applyAlignment="1">
      <alignment horizontal="center" vertical="center" wrapText="1"/>
    </xf>
    <xf numFmtId="0" fontId="139" fillId="16" borderId="1" xfId="0" applyFont="1" applyFill="1" applyBorder="1" applyAlignment="1">
      <alignment horizontal="center" vertical="top" wrapText="1"/>
    </xf>
    <xf numFmtId="0" fontId="139" fillId="16" borderId="18" xfId="0" applyFont="1" applyFill="1" applyBorder="1" applyAlignment="1">
      <alignment horizontal="center" vertical="top" wrapText="1"/>
    </xf>
    <xf numFmtId="0" fontId="139" fillId="16" borderId="8" xfId="0" applyFont="1" applyFill="1" applyBorder="1" applyAlignment="1">
      <alignment horizontal="center" vertical="top" wrapText="1"/>
    </xf>
    <xf numFmtId="0" fontId="139" fillId="16" borderId="14" xfId="0" applyFont="1" applyFill="1" applyBorder="1" applyAlignment="1">
      <alignment horizontal="center" vertical="top" wrapText="1"/>
    </xf>
    <xf numFmtId="0" fontId="137" fillId="0" borderId="8" xfId="0" applyFont="1" applyBorder="1" applyAlignment="1">
      <alignment horizontal="left" vertical="center" wrapText="1"/>
    </xf>
    <xf numFmtId="0" fontId="137" fillId="0" borderId="1" xfId="0" applyFont="1" applyBorder="1" applyAlignment="1">
      <alignment horizontal="left" vertical="center" wrapText="1"/>
    </xf>
    <xf numFmtId="0" fontId="137" fillId="0" borderId="10" xfId="0" applyFont="1" applyBorder="1" applyAlignment="1">
      <alignment horizontal="left" vertical="center" wrapText="1"/>
    </xf>
    <xf numFmtId="0" fontId="141" fillId="9" borderId="1" xfId="5" applyNumberFormat="1" applyFont="1" applyFill="1" applyBorder="1" applyAlignment="1" applyProtection="1">
      <alignment horizontal="center" vertical="center" wrapText="1"/>
    </xf>
    <xf numFmtId="0" fontId="141" fillId="9" borderId="2" xfId="5" applyNumberFormat="1" applyFont="1" applyFill="1" applyBorder="1" applyAlignment="1" applyProtection="1">
      <alignment horizontal="center" vertical="center" wrapText="1"/>
    </xf>
    <xf numFmtId="3" fontId="141" fillId="10" borderId="1" xfId="0" applyNumberFormat="1" applyFont="1" applyFill="1" applyBorder="1" applyAlignment="1" applyProtection="1">
      <alignment horizontal="center" vertical="center" wrapText="1"/>
      <protection locked="0"/>
    </xf>
    <xf numFmtId="3" fontId="141" fillId="10" borderId="1" xfId="0" applyNumberFormat="1" applyFont="1" applyFill="1" applyBorder="1" applyAlignment="1">
      <alignment horizontal="center" vertical="center" wrapText="1"/>
    </xf>
    <xf numFmtId="0" fontId="137" fillId="0" borderId="0" xfId="0" applyFont="1" applyAlignment="1">
      <alignment vertical="top"/>
    </xf>
    <xf numFmtId="0" fontId="143" fillId="0" borderId="0" xfId="0" applyFont="1" applyAlignment="1">
      <alignment vertical="top" wrapText="1"/>
    </xf>
    <xf numFmtId="1" fontId="141" fillId="10" borderId="1" xfId="0" applyNumberFormat="1" applyFont="1" applyFill="1" applyBorder="1" applyAlignment="1" applyProtection="1">
      <alignment horizontal="center" vertical="center" wrapText="1"/>
      <protection locked="0"/>
    </xf>
    <xf numFmtId="1" fontId="141" fillId="10" borderId="4" xfId="0" applyNumberFormat="1" applyFont="1" applyFill="1" applyBorder="1" applyAlignment="1" applyProtection="1">
      <alignment horizontal="center" vertical="center" wrapText="1"/>
      <protection locked="0"/>
    </xf>
    <xf numFmtId="1" fontId="141" fillId="10" borderId="2" xfId="0" applyNumberFormat="1" applyFont="1" applyFill="1" applyBorder="1" applyAlignment="1" applyProtection="1">
      <alignment horizontal="center" vertical="center" wrapText="1"/>
      <protection locked="0"/>
    </xf>
    <xf numFmtId="0" fontId="141" fillId="0" borderId="1" xfId="0" applyFont="1" applyBorder="1" applyAlignment="1">
      <alignment vertical="center" wrapText="1"/>
    </xf>
    <xf numFmtId="0" fontId="136" fillId="16" borderId="8" xfId="0" applyFont="1" applyFill="1" applyBorder="1" applyAlignment="1">
      <alignment horizontal="left" vertical="center" wrapText="1"/>
    </xf>
    <xf numFmtId="0" fontId="139" fillId="16" borderId="4" xfId="0" applyFont="1" applyFill="1" applyBorder="1" applyAlignment="1">
      <alignment horizontal="center" vertical="center" wrapText="1"/>
    </xf>
    <xf numFmtId="0" fontId="139" fillId="16" borderId="2" xfId="0" applyFont="1" applyFill="1" applyBorder="1" applyAlignment="1">
      <alignment horizontal="center" vertical="center" wrapText="1"/>
    </xf>
    <xf numFmtId="0" fontId="136" fillId="16" borderId="1" xfId="0" applyFont="1" applyFill="1" applyBorder="1" applyAlignment="1">
      <alignment horizontal="left" vertical="center" wrapText="1"/>
    </xf>
    <xf numFmtId="0" fontId="139" fillId="16" borderId="4" xfId="0" applyFont="1" applyFill="1" applyBorder="1" applyAlignment="1">
      <alignment horizontal="center" vertical="top" wrapText="1"/>
    </xf>
    <xf numFmtId="0" fontId="139" fillId="16" borderId="2" xfId="0" applyFont="1" applyFill="1" applyBorder="1" applyAlignment="1">
      <alignment horizontal="center" vertical="top" wrapText="1"/>
    </xf>
    <xf numFmtId="0" fontId="141" fillId="0" borderId="0" xfId="0" applyFont="1" applyAlignment="1" applyProtection="1">
      <alignment vertical="top"/>
      <protection locked="0"/>
    </xf>
    <xf numFmtId="0" fontId="144" fillId="0" borderId="0" xfId="0" applyFont="1"/>
    <xf numFmtId="0" fontId="137" fillId="0" borderId="0" xfId="0" applyFont="1" applyAlignment="1">
      <alignment horizontal="left" vertical="center"/>
    </xf>
    <xf numFmtId="0" fontId="144" fillId="24" borderId="0" xfId="0" applyFont="1" applyFill="1" applyAlignment="1" applyProtection="1">
      <alignment vertical="top" wrapText="1"/>
      <protection locked="0"/>
    </xf>
    <xf numFmtId="0" fontId="139" fillId="24" borderId="0" xfId="0" applyFont="1" applyFill="1" applyAlignment="1" applyProtection="1">
      <alignment vertical="top"/>
      <protection locked="0"/>
    </xf>
    <xf numFmtId="0" fontId="144" fillId="24" borderId="0" xfId="0" applyFont="1" applyFill="1" applyAlignment="1" applyProtection="1">
      <alignment vertical="top"/>
      <protection locked="0"/>
    </xf>
    <xf numFmtId="0" fontId="145" fillId="24" borderId="0" xfId="0" applyFont="1" applyFill="1" applyAlignment="1">
      <alignment horizontal="left" vertical="center"/>
    </xf>
    <xf numFmtId="0" fontId="144" fillId="24" borderId="0" xfId="0" applyFont="1" applyFill="1"/>
    <xf numFmtId="0" fontId="137" fillId="24" borderId="0" xfId="0" applyFont="1" applyFill="1" applyAlignment="1">
      <alignment horizontal="left" vertical="center"/>
    </xf>
    <xf numFmtId="0" fontId="137" fillId="24" borderId="0" xfId="0" applyFont="1" applyFill="1"/>
    <xf numFmtId="0" fontId="139" fillId="16" borderId="8" xfId="0" applyFont="1" applyFill="1" applyBorder="1" applyAlignment="1">
      <alignment horizontal="left" vertical="center"/>
    </xf>
    <xf numFmtId="0" fontId="139" fillId="16" borderId="18" xfId="0" applyFont="1" applyFill="1" applyBorder="1" applyAlignment="1">
      <alignment horizontal="center" vertical="center" wrapText="1"/>
    </xf>
    <xf numFmtId="0" fontId="139" fillId="16" borderId="8" xfId="0" applyFont="1" applyFill="1" applyBorder="1" applyAlignment="1">
      <alignment horizontal="center" vertical="center" wrapText="1"/>
    </xf>
    <xf numFmtId="0" fontId="139" fillId="16" borderId="14" xfId="0" applyFont="1" applyFill="1" applyBorder="1" applyAlignment="1">
      <alignment horizontal="center" vertical="center" wrapText="1"/>
    </xf>
    <xf numFmtId="0" fontId="139" fillId="16" borderId="1" xfId="0" applyFont="1" applyFill="1" applyBorder="1" applyAlignment="1">
      <alignment horizontal="left" vertical="center" wrapText="1"/>
    </xf>
    <xf numFmtId="0" fontId="139" fillId="16" borderId="1" xfId="0" applyFont="1" applyFill="1" applyBorder="1" applyAlignment="1">
      <alignment horizontal="left" vertical="top" wrapText="1"/>
    </xf>
    <xf numFmtId="0" fontId="35" fillId="24" borderId="16" xfId="0" applyFont="1" applyFill="1" applyBorder="1"/>
    <xf numFmtId="0" fontId="31" fillId="24" borderId="0" xfId="0" applyFont="1" applyFill="1" applyAlignment="1">
      <alignment vertical="top"/>
    </xf>
    <xf numFmtId="0" fontId="118" fillId="24" borderId="0" xfId="0" applyFont="1" applyFill="1" applyAlignment="1">
      <alignment vertical="center"/>
    </xf>
    <xf numFmtId="167" fontId="8" fillId="0" borderId="1" xfId="14" applyNumberFormat="1" applyFont="1" applyFill="1" applyBorder="1" applyAlignment="1" applyProtection="1">
      <alignment horizontal="center" vertical="center" wrapText="1"/>
    </xf>
    <xf numFmtId="0" fontId="134" fillId="24" borderId="0" xfId="4" applyFont="1" applyFill="1" applyAlignment="1" applyProtection="1">
      <alignment vertical="center"/>
    </xf>
    <xf numFmtId="0" fontId="16" fillId="16" borderId="1" xfId="0" applyFont="1" applyFill="1" applyBorder="1" applyAlignment="1">
      <alignment vertical="top" wrapText="1"/>
    </xf>
    <xf numFmtId="0" fontId="65" fillId="16" borderId="1" xfId="0" applyFont="1" applyFill="1" applyBorder="1" applyAlignment="1">
      <alignment horizontal="center" vertical="center" wrapText="1"/>
    </xf>
    <xf numFmtId="0" fontId="16" fillId="16" borderId="1" xfId="0" applyFont="1" applyFill="1" applyBorder="1" applyAlignment="1">
      <alignment horizontal="center" vertical="top" wrapText="1"/>
    </xf>
    <xf numFmtId="0" fontId="8" fillId="0" borderId="2" xfId="0" applyFont="1" applyBorder="1" applyAlignment="1">
      <alignment vertical="top" wrapText="1"/>
    </xf>
    <xf numFmtId="0" fontId="8" fillId="0" borderId="1" xfId="0" applyFont="1" applyBorder="1" applyAlignment="1">
      <alignment vertical="top" wrapText="1"/>
    </xf>
    <xf numFmtId="1" fontId="8" fillId="26" borderId="1" xfId="0" applyNumberFormat="1" applyFont="1" applyFill="1" applyBorder="1" applyAlignment="1">
      <alignment horizontal="center" vertical="top" wrapText="1"/>
    </xf>
    <xf numFmtId="0" fontId="47" fillId="0" borderId="1" xfId="0" applyFont="1" applyBorder="1" applyAlignment="1">
      <alignment horizontal="center" vertical="top" wrapText="1"/>
    </xf>
    <xf numFmtId="0" fontId="8" fillId="26" borderId="1" xfId="0" applyFont="1" applyFill="1" applyBorder="1" applyAlignment="1">
      <alignment horizontal="center" vertical="top" wrapText="1"/>
    </xf>
    <xf numFmtId="0" fontId="17" fillId="17" borderId="7" xfId="0" applyFont="1" applyFill="1" applyBorder="1" applyAlignment="1">
      <alignment vertical="center" wrapText="1"/>
    </xf>
    <xf numFmtId="0" fontId="17" fillId="26" borderId="17" xfId="0" applyFont="1" applyFill="1" applyBorder="1" applyAlignment="1">
      <alignment horizontal="center" vertical="center" wrapText="1"/>
    </xf>
    <xf numFmtId="0" fontId="32" fillId="0" borderId="9"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9" xfId="0" applyFont="1" applyBorder="1" applyAlignment="1">
      <alignment horizontal="left" vertical="center" wrapText="1"/>
    </xf>
    <xf numFmtId="0" fontId="32" fillId="0" borderId="2" xfId="0" applyFont="1" applyBorder="1" applyAlignment="1">
      <alignment horizontal="left" vertical="center" wrapText="1"/>
    </xf>
    <xf numFmtId="0" fontId="17" fillId="23" borderId="2" xfId="0" applyFont="1" applyFill="1" applyBorder="1" applyAlignment="1">
      <alignment vertical="center" wrapText="1"/>
    </xf>
    <xf numFmtId="0" fontId="65" fillId="23" borderId="3" xfId="0" applyFont="1" applyFill="1" applyBorder="1" applyAlignment="1">
      <alignment horizontal="center" vertical="center" wrapText="1"/>
    </xf>
    <xf numFmtId="0" fontId="16" fillId="23" borderId="4" xfId="0" applyFont="1" applyFill="1" applyBorder="1" applyAlignment="1">
      <alignment horizontal="center" vertical="center" wrapText="1"/>
    </xf>
    <xf numFmtId="0" fontId="67" fillId="0" borderId="1" xfId="0" applyFont="1" applyBorder="1" applyAlignment="1">
      <alignment horizontal="center" vertical="center" wrapText="1"/>
    </xf>
    <xf numFmtId="0" fontId="16" fillId="23" borderId="2" xfId="0" applyFont="1" applyFill="1" applyBorder="1" applyAlignment="1">
      <alignment horizontal="left" vertical="center"/>
    </xf>
    <xf numFmtId="0" fontId="16" fillId="23" borderId="3" xfId="0" applyFont="1" applyFill="1" applyBorder="1" applyAlignment="1">
      <alignment horizontal="center" vertical="center" wrapText="1"/>
    </xf>
    <xf numFmtId="0" fontId="17" fillId="37" borderId="1" xfId="0" applyFont="1" applyFill="1" applyBorder="1" applyAlignment="1">
      <alignment horizontal="center" vertical="center" wrapText="1"/>
    </xf>
    <xf numFmtId="0" fontId="31" fillId="24" borderId="16" xfId="0" applyFont="1" applyFill="1" applyBorder="1" applyAlignment="1">
      <alignment vertical="top"/>
    </xf>
    <xf numFmtId="0" fontId="8" fillId="0" borderId="1" xfId="0" applyFont="1" applyBorder="1" applyAlignment="1">
      <alignment horizontal="center" vertical="center"/>
    </xf>
    <xf numFmtId="0" fontId="147" fillId="24" borderId="0" xfId="0" applyFont="1" applyFill="1" applyAlignment="1">
      <alignment vertical="top"/>
    </xf>
    <xf numFmtId="0" fontId="17" fillId="27" borderId="1" xfId="0" applyFont="1" applyFill="1" applyBorder="1" applyAlignment="1">
      <alignment horizontal="center" vertical="center" wrapText="1"/>
    </xf>
    <xf numFmtId="0" fontId="139" fillId="0" borderId="0" xfId="0" applyFont="1" applyAlignment="1" applyProtection="1">
      <alignment vertical="top"/>
      <protection locked="0"/>
    </xf>
    <xf numFmtId="0" fontId="17" fillId="0" borderId="17" xfId="0" applyFont="1" applyBorder="1" applyAlignment="1">
      <alignment vertical="center" wrapText="1"/>
    </xf>
    <xf numFmtId="0" fontId="32" fillId="0" borderId="53" xfId="0" applyFont="1" applyBorder="1" applyAlignment="1">
      <alignment horizontal="center" vertical="center" wrapText="1"/>
    </xf>
    <xf numFmtId="0" fontId="137" fillId="0" borderId="1" xfId="0" applyFont="1" applyBorder="1" applyAlignment="1">
      <alignment horizontal="left" vertical="center"/>
    </xf>
    <xf numFmtId="0" fontId="148" fillId="24" borderId="0" xfId="0" applyFont="1" applyFill="1" applyAlignment="1">
      <alignment vertical="top"/>
    </xf>
    <xf numFmtId="0" fontId="139" fillId="16" borderId="2" xfId="0" applyFont="1" applyFill="1" applyBorder="1" applyAlignment="1">
      <alignment vertical="center" wrapText="1"/>
    </xf>
    <xf numFmtId="0" fontId="149" fillId="0" borderId="0" xfId="0" applyFont="1"/>
    <xf numFmtId="0" fontId="139" fillId="16" borderId="1" xfId="0" applyFont="1" applyFill="1" applyBorder="1" applyAlignment="1">
      <alignment horizontal="left" vertical="top"/>
    </xf>
    <xf numFmtId="0" fontId="8" fillId="12" borderId="1" xfId="0" applyFont="1" applyFill="1" applyBorder="1" applyAlignment="1" applyProtection="1">
      <alignment vertical="center" wrapText="1"/>
      <protection locked="0"/>
    </xf>
    <xf numFmtId="0" fontId="8" fillId="12" borderId="10" xfId="0" applyFont="1" applyFill="1" applyBorder="1" applyAlignment="1" applyProtection="1">
      <alignment vertical="center" wrapText="1"/>
      <protection locked="0"/>
    </xf>
    <xf numFmtId="0" fontId="49" fillId="24" borderId="0" xfId="0" applyFont="1" applyFill="1" applyAlignment="1">
      <alignment vertical="center" wrapText="1"/>
    </xf>
    <xf numFmtId="0" fontId="56" fillId="24" borderId="5" xfId="0" applyFont="1" applyFill="1" applyBorder="1" applyAlignment="1">
      <alignment horizontal="left"/>
    </xf>
    <xf numFmtId="0" fontId="16" fillId="24" borderId="5" xfId="0" applyFont="1" applyFill="1" applyBorder="1" applyAlignment="1">
      <alignment vertical="center" wrapText="1"/>
    </xf>
    <xf numFmtId="0" fontId="16" fillId="24" borderId="16" xfId="0" applyFont="1" applyFill="1" applyBorder="1" applyAlignment="1">
      <alignment horizontal="center" vertical="center" wrapText="1"/>
    </xf>
    <xf numFmtId="0" fontId="16" fillId="24" borderId="0" xfId="0" applyFont="1" applyFill="1" applyAlignment="1">
      <alignment horizontal="center" vertical="center" wrapText="1"/>
    </xf>
    <xf numFmtId="0" fontId="16" fillId="24" borderId="0" xfId="4" applyFont="1" applyFill="1" applyBorder="1" applyAlignment="1" applyProtection="1">
      <alignment horizontal="center" vertical="center" wrapText="1"/>
    </xf>
    <xf numFmtId="0" fontId="16" fillId="24" borderId="18" xfId="4" applyFont="1" applyFill="1" applyBorder="1" applyAlignment="1" applyProtection="1">
      <alignment horizontal="center" vertical="center" wrapText="1"/>
    </xf>
    <xf numFmtId="0" fontId="17" fillId="15" borderId="15" xfId="0" applyFont="1" applyFill="1" applyBorder="1" applyAlignment="1">
      <alignment horizontal="center" vertical="center" wrapText="1"/>
    </xf>
    <xf numFmtId="0" fontId="17" fillId="15" borderId="15" xfId="0" applyFont="1" applyFill="1" applyBorder="1" applyAlignment="1">
      <alignment vertical="center" wrapText="1"/>
    </xf>
    <xf numFmtId="0" fontId="136" fillId="24" borderId="1" xfId="0" applyFont="1" applyFill="1" applyBorder="1" applyAlignment="1">
      <alignment horizontal="center" vertical="center"/>
    </xf>
    <xf numFmtId="0" fontId="147" fillId="24" borderId="0" xfId="0" applyFont="1" applyFill="1" applyAlignment="1">
      <alignment vertical="top" wrapText="1"/>
    </xf>
    <xf numFmtId="0" fontId="17" fillId="11" borderId="31" xfId="0" applyFont="1" applyFill="1" applyBorder="1" applyAlignment="1" applyProtection="1">
      <alignment horizontal="center" vertical="center" wrapText="1"/>
      <protection locked="0"/>
    </xf>
    <xf numFmtId="0" fontId="17" fillId="11" borderId="18" xfId="0" applyFont="1" applyFill="1" applyBorder="1" applyAlignment="1" applyProtection="1">
      <alignment horizontal="center" vertical="center" wrapText="1"/>
      <protection locked="0"/>
    </xf>
    <xf numFmtId="0" fontId="151" fillId="24" borderId="0" xfId="0" applyFont="1" applyFill="1" applyAlignment="1" applyProtection="1">
      <alignment vertical="top" wrapText="1"/>
      <protection locked="0"/>
    </xf>
    <xf numFmtId="0" fontId="152" fillId="24" borderId="0" xfId="0" applyFont="1" applyFill="1" applyAlignment="1">
      <alignment vertical="top" wrapText="1"/>
    </xf>
    <xf numFmtId="0" fontId="150" fillId="0" borderId="0" xfId="0" applyFont="1"/>
    <xf numFmtId="0" fontId="153" fillId="11" borderId="1" xfId="0" applyFont="1" applyFill="1" applyBorder="1" applyAlignment="1">
      <alignment wrapText="1"/>
    </xf>
    <xf numFmtId="0" fontId="32" fillId="0" borderId="1" xfId="4" applyFont="1" applyBorder="1" applyAlignment="1" applyProtection="1">
      <alignment horizontal="left" vertical="center" wrapText="1"/>
    </xf>
    <xf numFmtId="0" fontId="17" fillId="0" borderId="9" xfId="0" applyFont="1" applyBorder="1" applyAlignment="1">
      <alignment vertical="center" wrapText="1"/>
    </xf>
    <xf numFmtId="0" fontId="79" fillId="0" borderId="7" xfId="0" applyFont="1" applyBorder="1" applyAlignment="1">
      <alignment horizontal="left" vertical="center" wrapText="1"/>
    </xf>
    <xf numFmtId="9" fontId="141" fillId="9" borderId="1" xfId="1" applyFont="1" applyFill="1" applyBorder="1" applyAlignment="1" applyProtection="1">
      <alignment horizontal="center" vertical="center" wrapText="1"/>
    </xf>
    <xf numFmtId="167" fontId="8" fillId="0" borderId="2" xfId="14" applyNumberFormat="1" applyFont="1" applyFill="1" applyBorder="1" applyAlignment="1" applyProtection="1">
      <alignment horizontal="center" vertical="center" wrapText="1"/>
    </xf>
    <xf numFmtId="167" fontId="8" fillId="0" borderId="10" xfId="14" applyNumberFormat="1" applyFont="1" applyFill="1" applyBorder="1" applyAlignment="1" applyProtection="1">
      <alignment horizontal="center" vertical="center" wrapText="1"/>
    </xf>
    <xf numFmtId="167" fontId="8" fillId="0" borderId="9" xfId="14" applyNumberFormat="1" applyFont="1" applyFill="1" applyBorder="1" applyAlignment="1" applyProtection="1">
      <alignment horizontal="center" vertical="center" wrapText="1"/>
    </xf>
    <xf numFmtId="167" fontId="8" fillId="0" borderId="4" xfId="14" applyNumberFormat="1" applyFont="1" applyFill="1" applyBorder="1" applyAlignment="1" applyProtection="1">
      <alignment horizontal="center" vertical="center" wrapText="1"/>
    </xf>
    <xf numFmtId="0" fontId="154" fillId="24" borderId="0" xfId="0" applyFont="1" applyFill="1" applyAlignment="1">
      <alignment vertical="top" wrapText="1"/>
    </xf>
    <xf numFmtId="0" fontId="17" fillId="0" borderId="9" xfId="0" applyFont="1" applyBorder="1" applyAlignment="1">
      <alignment horizontal="center" vertical="center" wrapText="1"/>
    </xf>
    <xf numFmtId="0" fontId="103" fillId="26" borderId="9" xfId="0" applyFont="1" applyFill="1" applyBorder="1" applyAlignment="1">
      <alignment vertical="center" wrapText="1"/>
    </xf>
    <xf numFmtId="167" fontId="132" fillId="26" borderId="9" xfId="14" applyNumberFormat="1" applyFont="1" applyFill="1" applyBorder="1" applyAlignment="1" applyProtection="1">
      <alignment horizontal="center" vertical="center" wrapText="1"/>
    </xf>
    <xf numFmtId="0" fontId="8" fillId="0" borderId="14" xfId="0" applyFont="1" applyBorder="1" applyAlignment="1">
      <alignment horizontal="center" vertical="top"/>
    </xf>
    <xf numFmtId="0" fontId="8" fillId="0" borderId="2" xfId="0" applyFont="1" applyBorder="1" applyAlignment="1">
      <alignment horizontal="center" vertical="top"/>
    </xf>
    <xf numFmtId="0" fontId="157" fillId="16" borderId="1" xfId="0" applyFont="1" applyFill="1" applyBorder="1" applyAlignment="1">
      <alignment horizontal="center" vertical="center" wrapText="1"/>
    </xf>
    <xf numFmtId="0" fontId="158" fillId="16" borderId="1" xfId="0" applyFont="1" applyFill="1" applyBorder="1" applyAlignment="1">
      <alignment horizontal="center" vertical="center" wrapText="1"/>
    </xf>
    <xf numFmtId="0" fontId="158" fillId="16" borderId="17" xfId="0" applyFont="1" applyFill="1" applyBorder="1" applyAlignment="1">
      <alignment horizontal="center" vertical="center" wrapText="1"/>
    </xf>
    <xf numFmtId="0" fontId="156" fillId="16" borderId="1" xfId="0" applyFont="1" applyFill="1" applyBorder="1" applyAlignment="1">
      <alignment horizontal="center" vertical="center" wrapText="1"/>
    </xf>
    <xf numFmtId="0" fontId="121" fillId="24" borderId="0" xfId="4" applyFont="1" applyFill="1" applyAlignment="1" applyProtection="1">
      <alignment horizontal="left" vertical="top"/>
    </xf>
    <xf numFmtId="0" fontId="0" fillId="24" borderId="0" xfId="0" applyFill="1" applyAlignment="1">
      <alignment horizontal="center"/>
    </xf>
    <xf numFmtId="0" fontId="35" fillId="24" borderId="0" xfId="0" applyFont="1" applyFill="1" applyAlignment="1">
      <alignment horizontal="center"/>
    </xf>
    <xf numFmtId="0" fontId="35" fillId="24" borderId="16" xfId="0" applyFont="1" applyFill="1" applyBorder="1" applyAlignment="1">
      <alignment horizontal="center"/>
    </xf>
    <xf numFmtId="0" fontId="131" fillId="0" borderId="0" xfId="0" applyFont="1" applyAlignment="1">
      <alignment horizontal="center"/>
    </xf>
    <xf numFmtId="0" fontId="35" fillId="0" borderId="0" xfId="0" applyFont="1" applyAlignment="1">
      <alignment horizontal="center"/>
    </xf>
    <xf numFmtId="0" fontId="164" fillId="24" borderId="0" xfId="4" applyFont="1" applyFill="1" applyAlignment="1">
      <alignment vertical="top"/>
    </xf>
    <xf numFmtId="0" fontId="165" fillId="24" borderId="0" xfId="0" applyFont="1" applyFill="1"/>
    <xf numFmtId="0" fontId="17" fillId="0" borderId="1" xfId="0" applyFont="1" applyBorder="1" applyAlignment="1">
      <alignment horizontal="left" vertical="center" wrapText="1"/>
    </xf>
    <xf numFmtId="0" fontId="32" fillId="0" borderId="1" xfId="0" applyFont="1" applyBorder="1" applyAlignment="1">
      <alignment horizontal="center" vertical="center" wrapText="1"/>
    </xf>
    <xf numFmtId="0" fontId="32" fillId="0" borderId="1" xfId="0" applyFont="1" applyBorder="1" applyAlignment="1">
      <alignment horizontal="left" vertical="center" wrapText="1"/>
    </xf>
    <xf numFmtId="0" fontId="32" fillId="0" borderId="8" xfId="0" applyFont="1" applyBorder="1" applyAlignment="1">
      <alignment horizontal="left" vertical="center" wrapText="1"/>
    </xf>
    <xf numFmtId="0" fontId="16" fillId="16" borderId="1" xfId="0" applyFont="1" applyFill="1" applyBorder="1" applyAlignment="1">
      <alignment horizontal="center" vertical="center" wrapText="1"/>
    </xf>
    <xf numFmtId="0" fontId="31" fillId="24" borderId="0" xfId="0" applyFont="1" applyFill="1" applyAlignment="1">
      <alignment horizontal="left" vertical="center" wrapText="1"/>
    </xf>
    <xf numFmtId="0" fontId="59" fillId="20" borderId="0" xfId="0" applyFont="1" applyFill="1" applyAlignment="1" applyProtection="1">
      <alignment horizontal="left" vertical="center" wrapText="1"/>
      <protection locked="0"/>
    </xf>
    <xf numFmtId="0" fontId="47" fillId="0" borderId="0" xfId="0" applyFont="1" applyAlignment="1" applyProtection="1">
      <alignment vertical="center" wrapText="1"/>
      <protection locked="0"/>
    </xf>
    <xf numFmtId="0" fontId="125" fillId="16"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89" fillId="0" borderId="1" xfId="4" applyFont="1" applyBorder="1" applyAlignment="1" applyProtection="1">
      <alignment horizontal="left" vertical="center" wrapText="1"/>
    </xf>
    <xf numFmtId="0" fontId="52" fillId="0" borderId="10" xfId="0" applyFont="1" applyBorder="1" applyAlignment="1">
      <alignment horizontal="center" vertical="center" wrapText="1"/>
    </xf>
    <xf numFmtId="0" fontId="90" fillId="0" borderId="1" xfId="4" applyFont="1" applyBorder="1" applyAlignment="1" applyProtection="1">
      <alignment horizontal="left" vertical="center" wrapText="1"/>
    </xf>
    <xf numFmtId="3" fontId="25" fillId="10" borderId="10" xfId="0" applyNumberFormat="1" applyFont="1" applyFill="1" applyBorder="1" applyAlignment="1">
      <alignment horizontal="center" vertical="center"/>
    </xf>
    <xf numFmtId="3" fontId="25" fillId="10" borderId="8" xfId="0" applyNumberFormat="1" applyFont="1" applyFill="1" applyBorder="1" applyAlignment="1">
      <alignment horizontal="center" vertical="center"/>
    </xf>
    <xf numFmtId="0" fontId="24" fillId="0" borderId="10" xfId="0" applyFont="1" applyBorder="1" applyAlignment="1">
      <alignment horizontal="left" vertical="center" wrapText="1"/>
    </xf>
    <xf numFmtId="0" fontId="17" fillId="0" borderId="8" xfId="0" applyFont="1" applyBorder="1" applyAlignment="1">
      <alignment horizontal="center" vertical="center" wrapText="1"/>
    </xf>
    <xf numFmtId="0" fontId="25" fillId="0" borderId="10" xfId="0" applyFont="1" applyBorder="1" applyAlignment="1">
      <alignment horizontal="left" vertical="center" wrapText="1"/>
    </xf>
    <xf numFmtId="0" fontId="8" fillId="0" borderId="10" xfId="0" applyFont="1" applyBorder="1" applyAlignment="1">
      <alignment horizontal="center" vertical="center"/>
    </xf>
    <xf numFmtId="0" fontId="17" fillId="0" borderId="8" xfId="0" applyFont="1" applyBorder="1" applyAlignment="1" applyProtection="1">
      <alignment horizontal="center" vertical="center" wrapText="1"/>
      <protection locked="0"/>
    </xf>
    <xf numFmtId="0" fontId="43" fillId="15" borderId="5" xfId="0" applyFont="1" applyFill="1" applyBorder="1" applyAlignment="1">
      <alignment horizontal="left" vertical="center" wrapText="1"/>
    </xf>
    <xf numFmtId="0" fontId="16" fillId="16" borderId="4" xfId="0" applyFont="1" applyFill="1" applyBorder="1" applyAlignment="1">
      <alignment horizontal="center" vertical="center" wrapText="1"/>
    </xf>
    <xf numFmtId="167" fontId="132" fillId="0" borderId="9" xfId="14" applyNumberFormat="1" applyFont="1" applyFill="1" applyBorder="1" applyAlignment="1" applyProtection="1">
      <alignment horizontal="center" vertical="center" wrapText="1"/>
    </xf>
    <xf numFmtId="0" fontId="8" fillId="20" borderId="1" xfId="0" applyFont="1" applyFill="1" applyBorder="1" applyAlignment="1" applyProtection="1">
      <alignment horizontal="center" vertical="center"/>
      <protection locked="0"/>
    </xf>
    <xf numFmtId="0" fontId="25" fillId="0" borderId="2" xfId="0" applyFont="1" applyBorder="1" applyAlignment="1">
      <alignment horizontal="left" vertical="center" wrapText="1"/>
    </xf>
    <xf numFmtId="0" fontId="8" fillId="0" borderId="1" xfId="0" applyFont="1" applyBorder="1" applyAlignment="1">
      <alignment horizontal="left" vertical="center" wrapText="1"/>
    </xf>
    <xf numFmtId="0" fontId="117" fillId="12" borderId="49" xfId="0" applyFont="1" applyFill="1" applyBorder="1" applyAlignment="1">
      <alignment horizontal="center" vertical="center" wrapText="1"/>
    </xf>
    <xf numFmtId="0" fontId="25" fillId="12" borderId="32" xfId="0" applyFont="1" applyFill="1" applyBorder="1" applyAlignment="1">
      <alignment horizontal="center" vertical="center" wrapText="1"/>
    </xf>
    <xf numFmtId="0" fontId="25" fillId="12" borderId="43" xfId="0" applyFont="1" applyFill="1" applyBorder="1" applyAlignment="1">
      <alignment horizontal="center" vertical="center" wrapText="1"/>
    </xf>
    <xf numFmtId="0" fontId="25" fillId="12" borderId="52" xfId="0" applyFont="1" applyFill="1" applyBorder="1" applyAlignment="1">
      <alignment horizontal="center" vertical="center" wrapText="1"/>
    </xf>
    <xf numFmtId="0" fontId="25" fillId="12" borderId="0" xfId="0" applyFont="1" applyFill="1" applyAlignment="1">
      <alignment horizontal="center" vertical="center" wrapText="1"/>
    </xf>
    <xf numFmtId="0" fontId="25" fillId="12" borderId="23" xfId="0" applyFont="1" applyFill="1" applyBorder="1" applyAlignment="1">
      <alignment horizontal="center" vertical="center" wrapText="1"/>
    </xf>
    <xf numFmtId="0" fontId="25" fillId="12" borderId="52" xfId="0" applyFont="1" applyFill="1" applyBorder="1" applyAlignment="1">
      <alignment horizontal="left" vertical="top" wrapText="1"/>
    </xf>
    <xf numFmtId="0" fontId="25" fillId="12" borderId="0" xfId="0" applyFont="1" applyFill="1" applyAlignment="1">
      <alignment horizontal="left" vertical="top" wrapText="1"/>
    </xf>
    <xf numFmtId="0" fontId="25" fillId="12" borderId="23" xfId="0" applyFont="1" applyFill="1" applyBorder="1" applyAlignment="1">
      <alignment horizontal="left" vertical="top" wrapText="1"/>
    </xf>
    <xf numFmtId="0" fontId="117" fillId="31" borderId="17" xfId="0" applyFont="1" applyFill="1" applyBorder="1" applyAlignment="1">
      <alignment horizontal="center" vertical="center" wrapText="1"/>
    </xf>
    <xf numFmtId="0" fontId="25" fillId="31" borderId="15" xfId="0" applyFont="1" applyFill="1" applyBorder="1" applyAlignment="1">
      <alignment horizontal="center" vertical="center" wrapText="1"/>
    </xf>
    <xf numFmtId="0" fontId="25" fillId="31" borderId="31" xfId="0" applyFont="1" applyFill="1" applyBorder="1" applyAlignment="1">
      <alignment horizontal="center" vertical="center" wrapText="1"/>
    </xf>
    <xf numFmtId="0" fontId="48" fillId="15" borderId="0" xfId="4" applyFont="1" applyFill="1" applyAlignment="1">
      <alignment horizontal="left"/>
    </xf>
    <xf numFmtId="0" fontId="121" fillId="15" borderId="0" xfId="0" applyFont="1" applyFill="1" applyAlignment="1">
      <alignment horizontal="left" vertical="center"/>
    </xf>
    <xf numFmtId="0" fontId="25" fillId="13" borderId="0" xfId="0" applyFont="1" applyFill="1" applyAlignment="1">
      <alignment horizontal="left" vertical="center" wrapText="1"/>
    </xf>
    <xf numFmtId="0" fontId="30" fillId="13" borderId="0" xfId="0" applyFont="1" applyFill="1" applyAlignment="1">
      <alignment horizontal="left" vertical="center" wrapText="1"/>
    </xf>
    <xf numFmtId="0" fontId="25" fillId="12" borderId="0" xfId="0" applyFont="1" applyFill="1" applyAlignment="1">
      <alignment horizontal="left" vertical="center" wrapText="1"/>
    </xf>
    <xf numFmtId="0" fontId="30" fillId="12" borderId="0" xfId="0" applyFont="1" applyFill="1" applyAlignment="1">
      <alignment horizontal="left" vertical="center" wrapText="1"/>
    </xf>
    <xf numFmtId="0" fontId="6" fillId="14" borderId="0" xfId="0" applyFont="1" applyFill="1" applyAlignment="1">
      <alignment vertical="center" wrapText="1"/>
    </xf>
    <xf numFmtId="0" fontId="25" fillId="14" borderId="0" xfId="0" applyFont="1" applyFill="1" applyAlignment="1">
      <alignment horizontal="left" vertical="center"/>
    </xf>
    <xf numFmtId="0" fontId="25" fillId="31" borderId="6" xfId="0" applyFont="1" applyFill="1" applyBorder="1" applyAlignment="1">
      <alignment horizontal="left" vertical="top" wrapText="1"/>
    </xf>
    <xf numFmtId="0" fontId="25" fillId="31" borderId="0" xfId="0" applyFont="1" applyFill="1" applyAlignment="1">
      <alignment horizontal="left" vertical="top" wrapText="1"/>
    </xf>
    <xf numFmtId="0" fontId="25" fillId="31" borderId="16" xfId="0" applyFont="1" applyFill="1" applyBorder="1" applyAlignment="1">
      <alignment horizontal="left" vertical="top" wrapText="1"/>
    </xf>
    <xf numFmtId="0" fontId="25" fillId="0" borderId="0" xfId="0" applyFont="1" applyAlignment="1">
      <alignment horizontal="center" vertical="top" wrapText="1"/>
    </xf>
    <xf numFmtId="0" fontId="30" fillId="0" borderId="0" xfId="0" applyFont="1" applyAlignment="1">
      <alignment horizontal="center" vertical="top" wrapText="1"/>
    </xf>
    <xf numFmtId="0" fontId="31" fillId="15" borderId="0" xfId="0" applyFont="1" applyFill="1" applyAlignment="1">
      <alignment horizontal="left" wrapText="1"/>
    </xf>
    <xf numFmtId="0" fontId="118" fillId="15" borderId="0" xfId="0" applyFont="1" applyFill="1" applyAlignment="1">
      <alignment horizontal="left" vertical="center"/>
    </xf>
    <xf numFmtId="0" fontId="120" fillId="31" borderId="54" xfId="0" applyFont="1" applyFill="1" applyBorder="1" applyAlignment="1">
      <alignment horizontal="center" vertical="center" wrapText="1"/>
    </xf>
    <xf numFmtId="0" fontId="120" fillId="31" borderId="46" xfId="0" applyFont="1" applyFill="1" applyBorder="1" applyAlignment="1">
      <alignment horizontal="center" vertical="center" wrapText="1"/>
    </xf>
    <xf numFmtId="0" fontId="120" fillId="31" borderId="56" xfId="0" applyFont="1" applyFill="1" applyBorder="1" applyAlignment="1">
      <alignment horizontal="center" vertical="center" wrapText="1"/>
    </xf>
    <xf numFmtId="0" fontId="120" fillId="13" borderId="47" xfId="0" applyFont="1" applyFill="1" applyBorder="1" applyAlignment="1">
      <alignment horizontal="center" vertical="center" wrapText="1"/>
    </xf>
    <xf numFmtId="0" fontId="120" fillId="13" borderId="46" xfId="0" applyFont="1" applyFill="1" applyBorder="1" applyAlignment="1">
      <alignment horizontal="center" vertical="center" wrapText="1"/>
    </xf>
    <xf numFmtId="0" fontId="120" fillId="13" borderId="56" xfId="0" applyFont="1" applyFill="1" applyBorder="1" applyAlignment="1">
      <alignment horizontal="center" vertical="center" wrapText="1"/>
    </xf>
    <xf numFmtId="0" fontId="117" fillId="31" borderId="49" xfId="0" applyFont="1" applyFill="1" applyBorder="1" applyAlignment="1">
      <alignment horizontal="center" vertical="center" wrapText="1"/>
    </xf>
    <xf numFmtId="0" fontId="25" fillId="31" borderId="32" xfId="0" applyFont="1" applyFill="1" applyBorder="1" applyAlignment="1">
      <alignment horizontal="center" vertical="center" wrapText="1"/>
    </xf>
    <xf numFmtId="0" fontId="25" fillId="31" borderId="43" xfId="0" applyFont="1" applyFill="1" applyBorder="1" applyAlignment="1">
      <alignment horizontal="center" vertical="center" wrapText="1"/>
    </xf>
    <xf numFmtId="0" fontId="120" fillId="11" borderId="47" xfId="0" applyFont="1" applyFill="1" applyBorder="1" applyAlignment="1">
      <alignment horizontal="center" vertical="center" wrapText="1"/>
    </xf>
    <xf numFmtId="0" fontId="120" fillId="11" borderId="46" xfId="0" applyFont="1" applyFill="1" applyBorder="1" applyAlignment="1">
      <alignment horizontal="center" vertical="center" wrapText="1"/>
    </xf>
    <xf numFmtId="0" fontId="120" fillId="11" borderId="56" xfId="0" applyFont="1" applyFill="1" applyBorder="1" applyAlignment="1">
      <alignment horizontal="center" vertical="center" wrapText="1"/>
    </xf>
    <xf numFmtId="0" fontId="120" fillId="12" borderId="47" xfId="0" applyFont="1" applyFill="1" applyBorder="1" applyAlignment="1">
      <alignment horizontal="center" vertical="center" wrapText="1"/>
    </xf>
    <xf numFmtId="0" fontId="120" fillId="12" borderId="46" xfId="0" applyFont="1" applyFill="1" applyBorder="1" applyAlignment="1">
      <alignment horizontal="center" vertical="center" wrapText="1"/>
    </xf>
    <xf numFmtId="0" fontId="120" fillId="12" borderId="56" xfId="0" applyFont="1" applyFill="1" applyBorder="1" applyAlignment="1">
      <alignment horizontal="center" vertical="center" wrapText="1"/>
    </xf>
    <xf numFmtId="0" fontId="120" fillId="31" borderId="14" xfId="0" applyFont="1" applyFill="1" applyBorder="1" applyAlignment="1">
      <alignment horizontal="center" vertical="center" wrapText="1"/>
    </xf>
    <xf numFmtId="0" fontId="120" fillId="31" borderId="5" xfId="0" applyFont="1" applyFill="1" applyBorder="1" applyAlignment="1">
      <alignment horizontal="center" vertical="center" wrapText="1"/>
    </xf>
    <xf numFmtId="0" fontId="120" fillId="31" borderId="18" xfId="0" applyFont="1" applyFill="1" applyBorder="1" applyAlignment="1">
      <alignment horizontal="center" vertical="center" wrapText="1"/>
    </xf>
    <xf numFmtId="0" fontId="117" fillId="11" borderId="49" xfId="0" applyFont="1" applyFill="1" applyBorder="1" applyAlignment="1">
      <alignment horizontal="center" vertical="center" wrapText="1"/>
    </xf>
    <xf numFmtId="0" fontId="25" fillId="11" borderId="32" xfId="0" applyFont="1" applyFill="1" applyBorder="1" applyAlignment="1">
      <alignment horizontal="center" vertical="center" wrapText="1"/>
    </xf>
    <xf numFmtId="0" fontId="25" fillId="11" borderId="43" xfId="0" applyFont="1" applyFill="1" applyBorder="1" applyAlignment="1">
      <alignment horizontal="center" vertical="center" wrapText="1"/>
    </xf>
    <xf numFmtId="0" fontId="25" fillId="11" borderId="52" xfId="0" applyFont="1" applyFill="1" applyBorder="1" applyAlignment="1">
      <alignment horizontal="center" vertical="center" wrapText="1"/>
    </xf>
    <xf numFmtId="0" fontId="25" fillId="11" borderId="0" xfId="0" applyFont="1" applyFill="1" applyAlignment="1">
      <alignment horizontal="center" vertical="center" wrapText="1"/>
    </xf>
    <xf numFmtId="0" fontId="25" fillId="11" borderId="23" xfId="0" applyFont="1" applyFill="1" applyBorder="1" applyAlignment="1">
      <alignment horizontal="center" vertical="center" wrapText="1"/>
    </xf>
    <xf numFmtId="0" fontId="117" fillId="31" borderId="40" xfId="0" applyFont="1" applyFill="1" applyBorder="1" applyAlignment="1">
      <alignment horizontal="center" vertical="center" wrapText="1"/>
    </xf>
    <xf numFmtId="0" fontId="25" fillId="31" borderId="23" xfId="0" applyFont="1" applyFill="1" applyBorder="1" applyAlignment="1">
      <alignment horizontal="left" vertical="top" wrapText="1"/>
    </xf>
    <xf numFmtId="0" fontId="117" fillId="13" borderId="49" xfId="0" applyFont="1" applyFill="1" applyBorder="1" applyAlignment="1">
      <alignment horizontal="center" vertical="top" wrapText="1"/>
    </xf>
    <xf numFmtId="0" fontId="30" fillId="13" borderId="32" xfId="0" applyFont="1" applyFill="1" applyBorder="1" applyAlignment="1">
      <alignment horizontal="center" vertical="top" wrapText="1"/>
    </xf>
    <xf numFmtId="0" fontId="30" fillId="13" borderId="43" xfId="0" applyFont="1" applyFill="1" applyBorder="1" applyAlignment="1">
      <alignment horizontal="center" vertical="top" wrapText="1"/>
    </xf>
    <xf numFmtId="0" fontId="30" fillId="13" borderId="52" xfId="0" applyFont="1" applyFill="1" applyBorder="1" applyAlignment="1">
      <alignment horizontal="center" vertical="top" wrapText="1"/>
    </xf>
    <xf numFmtId="0" fontId="30" fillId="13" borderId="0" xfId="0" applyFont="1" applyFill="1" applyAlignment="1">
      <alignment horizontal="center" vertical="top" wrapText="1"/>
    </xf>
    <xf numFmtId="0" fontId="30" fillId="13" borderId="23" xfId="0" applyFont="1" applyFill="1" applyBorder="1" applyAlignment="1">
      <alignment horizontal="center" vertical="top" wrapText="1"/>
    </xf>
    <xf numFmtId="0" fontId="25" fillId="13" borderId="52" xfId="0" applyFont="1" applyFill="1" applyBorder="1" applyAlignment="1">
      <alignment horizontal="left" vertical="top" wrapText="1"/>
    </xf>
    <xf numFmtId="0" fontId="25" fillId="13" borderId="0" xfId="0" applyFont="1" applyFill="1" applyAlignment="1">
      <alignment horizontal="left" vertical="top" wrapText="1"/>
    </xf>
    <xf numFmtId="0" fontId="25" fillId="13" borderId="23" xfId="0" applyFont="1" applyFill="1" applyBorder="1" applyAlignment="1">
      <alignment horizontal="left" vertical="top" wrapText="1"/>
    </xf>
    <xf numFmtId="0" fontId="159" fillId="11" borderId="52" xfId="0" applyFont="1" applyFill="1" applyBorder="1" applyAlignment="1">
      <alignment horizontal="left" vertical="top" wrapText="1"/>
    </xf>
    <xf numFmtId="0" fontId="25" fillId="11" borderId="0" xfId="0" applyFont="1" applyFill="1" applyAlignment="1">
      <alignment horizontal="left" vertical="top" wrapText="1"/>
    </xf>
    <xf numFmtId="0" fontId="25" fillId="11" borderId="23" xfId="0" applyFont="1" applyFill="1" applyBorder="1" applyAlignment="1">
      <alignment horizontal="left" vertical="top" wrapText="1"/>
    </xf>
    <xf numFmtId="0" fontId="25" fillId="11" borderId="52" xfId="0" applyFont="1" applyFill="1" applyBorder="1" applyAlignment="1">
      <alignment horizontal="left" vertical="top" wrapText="1"/>
    </xf>
    <xf numFmtId="0" fontId="87" fillId="23" borderId="17" xfId="0" applyFont="1" applyFill="1" applyBorder="1" applyAlignment="1" applyProtection="1">
      <alignment horizontal="center" vertical="center" wrapText="1"/>
      <protection locked="0"/>
    </xf>
    <xf numFmtId="0" fontId="87" fillId="23" borderId="6" xfId="0" applyFont="1" applyFill="1" applyBorder="1" applyAlignment="1" applyProtection="1">
      <alignment horizontal="center" vertical="center" wrapText="1"/>
      <protection locked="0"/>
    </xf>
    <xf numFmtId="0" fontId="118" fillId="24" borderId="0" xfId="0" applyFont="1" applyFill="1" applyAlignment="1">
      <alignment horizontal="left" vertical="center" wrapText="1"/>
    </xf>
    <xf numFmtId="0" fontId="32" fillId="0" borderId="10"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16" fillId="16" borderId="1" xfId="0" applyFont="1" applyFill="1" applyBorder="1" applyAlignment="1">
      <alignment horizontal="center" vertical="center" wrapText="1"/>
    </xf>
    <xf numFmtId="14" fontId="17" fillId="11" borderId="1" xfId="0" applyNumberFormat="1" applyFont="1" applyFill="1" applyBorder="1" applyAlignment="1" applyProtection="1">
      <alignment horizontal="center" vertical="center" wrapText="1"/>
      <protection locked="0"/>
    </xf>
    <xf numFmtId="0" fontId="59" fillId="24" borderId="0" xfId="0" applyFont="1" applyFill="1" applyAlignment="1" applyProtection="1">
      <alignment horizontal="left" vertical="center" wrapText="1"/>
      <protection locked="0"/>
    </xf>
    <xf numFmtId="0" fontId="31" fillId="24" borderId="0" xfId="0" applyFont="1" applyFill="1" applyAlignment="1">
      <alignment horizontal="left" vertical="center" wrapText="1"/>
    </xf>
    <xf numFmtId="0" fontId="88" fillId="0" borderId="10" xfId="4" applyFont="1" applyBorder="1" applyAlignment="1" applyProtection="1">
      <alignment horizontal="left" vertical="center" wrapText="1"/>
    </xf>
    <xf numFmtId="0" fontId="88" fillId="0" borderId="7" xfId="4" applyFont="1" applyBorder="1" applyAlignment="1" applyProtection="1">
      <alignment horizontal="left" vertical="center" wrapText="1"/>
    </xf>
    <xf numFmtId="0" fontId="88" fillId="0" borderId="8" xfId="4" applyFont="1" applyBorder="1" applyAlignment="1" applyProtection="1">
      <alignment horizontal="left" vertical="center" wrapText="1"/>
    </xf>
    <xf numFmtId="0" fontId="17" fillId="0" borderId="1" xfId="0" applyFont="1" applyBorder="1" applyAlignment="1">
      <alignment horizontal="left" vertical="center" wrapText="1"/>
    </xf>
    <xf numFmtId="0" fontId="8" fillId="0" borderId="1" xfId="0" applyFont="1" applyBorder="1" applyAlignment="1">
      <alignment horizontal="center"/>
    </xf>
    <xf numFmtId="0" fontId="32" fillId="0" borderId="1" xfId="0" applyFont="1" applyBorder="1" applyAlignment="1">
      <alignment horizontal="center" vertical="center" wrapText="1"/>
    </xf>
    <xf numFmtId="164" fontId="17" fillId="10" borderId="1" xfId="0" applyNumberFormat="1" applyFont="1" applyFill="1" applyBorder="1" applyAlignment="1">
      <alignment horizontal="center"/>
    </xf>
    <xf numFmtId="0" fontId="17" fillId="0" borderId="17" xfId="0" applyFont="1" applyBorder="1" applyAlignment="1">
      <alignment horizontal="left" vertical="center" wrapText="1"/>
    </xf>
    <xf numFmtId="0" fontId="17" fillId="0" borderId="14" xfId="0" applyFont="1" applyBorder="1" applyAlignment="1">
      <alignment horizontal="left" vertical="center" wrapText="1"/>
    </xf>
    <xf numFmtId="0" fontId="8" fillId="0" borderId="10" xfId="0" applyFont="1" applyBorder="1" applyAlignment="1">
      <alignment horizontal="center"/>
    </xf>
    <xf numFmtId="0" fontId="8" fillId="0" borderId="8" xfId="0" applyFont="1" applyBorder="1" applyAlignment="1">
      <alignment horizontal="center"/>
    </xf>
    <xf numFmtId="0" fontId="32" fillId="0" borderId="1" xfId="0" applyFont="1" applyBorder="1" applyAlignment="1">
      <alignment horizontal="left" vertical="center" wrapText="1"/>
    </xf>
    <xf numFmtId="164" fontId="17" fillId="10" borderId="10" xfId="0" applyNumberFormat="1" applyFont="1" applyFill="1" applyBorder="1" applyAlignment="1">
      <alignment horizontal="center" vertical="center"/>
    </xf>
    <xf numFmtId="164" fontId="17" fillId="10" borderId="8" xfId="0" applyNumberFormat="1" applyFont="1" applyFill="1" applyBorder="1" applyAlignment="1">
      <alignment horizontal="center" vertical="center"/>
    </xf>
    <xf numFmtId="0" fontId="54" fillId="15" borderId="0" xfId="0" applyFont="1" applyFill="1" applyAlignment="1">
      <alignment horizontal="left" vertical="center" wrapText="1"/>
    </xf>
    <xf numFmtId="0" fontId="31" fillId="15" borderId="0" xfId="0" applyFont="1" applyFill="1" applyAlignment="1">
      <alignment horizontal="left" vertical="center" wrapText="1"/>
    </xf>
    <xf numFmtId="0" fontId="59" fillId="20" borderId="0" xfId="0" applyFont="1" applyFill="1" applyAlignment="1" applyProtection="1">
      <alignment horizontal="left" vertical="center" wrapText="1"/>
      <protection locked="0"/>
    </xf>
    <xf numFmtId="0" fontId="118" fillId="24" borderId="0" xfId="0" applyFont="1" applyFill="1" applyAlignment="1">
      <alignment horizontal="left" vertical="center"/>
    </xf>
    <xf numFmtId="0" fontId="8" fillId="17" borderId="6" xfId="0" applyFont="1" applyFill="1" applyBorder="1" applyAlignment="1">
      <alignment horizontal="center" vertical="center"/>
    </xf>
    <xf numFmtId="0" fontId="8" fillId="17" borderId="0" xfId="0" applyFont="1" applyFill="1" applyAlignment="1">
      <alignment horizontal="center" vertical="center"/>
    </xf>
    <xf numFmtId="0" fontId="8" fillId="17" borderId="16" xfId="0" applyFont="1" applyFill="1" applyBorder="1" applyAlignment="1">
      <alignment horizontal="center" vertical="center"/>
    </xf>
    <xf numFmtId="0" fontId="8" fillId="17" borderId="14" xfId="0" applyFont="1" applyFill="1" applyBorder="1" applyAlignment="1">
      <alignment horizontal="center" vertical="center"/>
    </xf>
    <xf numFmtId="0" fontId="8" fillId="17" borderId="5" xfId="0" applyFont="1" applyFill="1" applyBorder="1" applyAlignment="1">
      <alignment horizontal="center" vertical="center"/>
    </xf>
    <xf numFmtId="0" fontId="8" fillId="17" borderId="18" xfId="0" applyFont="1" applyFill="1" applyBorder="1" applyAlignment="1">
      <alignment horizontal="center" vertical="center"/>
    </xf>
    <xf numFmtId="0" fontId="20" fillId="0" borderId="0" xfId="0" applyFont="1" applyAlignment="1">
      <alignment horizontal="center" vertical="center"/>
    </xf>
    <xf numFmtId="0" fontId="125" fillId="16" borderId="1" xfId="0" applyFont="1" applyFill="1" applyBorder="1" applyAlignment="1">
      <alignment horizontal="left" vertical="center" wrapText="1"/>
    </xf>
    <xf numFmtId="0" fontId="41" fillId="24" borderId="0" xfId="0" applyFont="1" applyFill="1" applyAlignment="1">
      <alignment horizontal="left" vertical="center" wrapText="1"/>
    </xf>
    <xf numFmtId="0" fontId="8" fillId="17" borderId="17" xfId="0" applyFont="1" applyFill="1" applyBorder="1" applyAlignment="1">
      <alignment horizontal="center" vertical="center"/>
    </xf>
    <xf numFmtId="0" fontId="8" fillId="17" borderId="15" xfId="0" applyFont="1" applyFill="1" applyBorder="1" applyAlignment="1">
      <alignment horizontal="center" vertical="center"/>
    </xf>
    <xf numFmtId="0" fontId="8" fillId="17" borderId="31" xfId="0" applyFont="1" applyFill="1" applyBorder="1" applyAlignment="1">
      <alignment horizontal="center" vertical="center"/>
    </xf>
    <xf numFmtId="0" fontId="31" fillId="24" borderId="0" xfId="0" applyFont="1" applyFill="1" applyAlignment="1" applyProtection="1">
      <alignment horizontal="left" vertical="center" wrapText="1"/>
      <protection locked="0"/>
    </xf>
    <xf numFmtId="0" fontId="17" fillId="0" borderId="2" xfId="0" applyFont="1" applyBorder="1" applyAlignment="1">
      <alignment horizontal="left" vertical="center" wrapText="1" indent="2"/>
    </xf>
    <xf numFmtId="0" fontId="17" fillId="0" borderId="3" xfId="0" applyFont="1" applyBorder="1" applyAlignment="1">
      <alignment horizontal="left" vertical="center" wrapText="1" indent="2"/>
    </xf>
    <xf numFmtId="0" fontId="17" fillId="0" borderId="4" xfId="0" applyFont="1" applyBorder="1" applyAlignment="1">
      <alignment horizontal="left" vertical="center" wrapText="1" indent="2"/>
    </xf>
    <xf numFmtId="0" fontId="22" fillId="10" borderId="10"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25" fillId="0" borderId="10" xfId="0" applyFont="1" applyBorder="1" applyAlignment="1">
      <alignment horizontal="left" vertical="center" wrapText="1"/>
    </xf>
    <xf numFmtId="0" fontId="25" fillId="0" borderId="8" xfId="0" applyFont="1" applyBorder="1" applyAlignment="1">
      <alignment horizontal="left" vertical="center" wrapText="1"/>
    </xf>
    <xf numFmtId="0" fontId="87" fillId="23" borderId="17" xfId="0" applyFont="1" applyFill="1" applyBorder="1" applyAlignment="1">
      <alignment horizontal="center" vertical="center" wrapText="1"/>
    </xf>
    <xf numFmtId="0" fontId="87" fillId="23" borderId="6" xfId="0" applyFont="1" applyFill="1" applyBorder="1" applyAlignment="1">
      <alignment horizontal="center" vertical="center" wrapText="1"/>
    </xf>
    <xf numFmtId="0" fontId="68" fillId="0" borderId="31" xfId="0" applyFont="1" applyBorder="1" applyAlignment="1">
      <alignment horizontal="left" vertical="center" wrapText="1"/>
    </xf>
    <xf numFmtId="0" fontId="68" fillId="0" borderId="8" xfId="0" applyFont="1" applyBorder="1" applyAlignment="1">
      <alignment horizontal="left" vertical="center" wrapText="1"/>
    </xf>
    <xf numFmtId="3" fontId="25" fillId="10" borderId="10" xfId="0" applyNumberFormat="1" applyFont="1" applyFill="1" applyBorder="1" applyAlignment="1">
      <alignment horizontal="center" vertical="center"/>
    </xf>
    <xf numFmtId="3" fontId="25" fillId="10" borderId="8" xfId="0" applyNumberFormat="1" applyFont="1" applyFill="1" applyBorder="1" applyAlignment="1">
      <alignment horizontal="center" vertical="center"/>
    </xf>
    <xf numFmtId="0" fontId="80" fillId="0" borderId="15" xfId="0" applyFont="1" applyBorder="1" applyAlignment="1">
      <alignment horizontal="center" vertical="center"/>
    </xf>
    <xf numFmtId="0" fontId="80" fillId="0" borderId="18" xfId="0" applyFont="1" applyBorder="1" applyAlignment="1">
      <alignment horizontal="center" vertical="center"/>
    </xf>
    <xf numFmtId="0" fontId="80" fillId="0" borderId="31" xfId="0" applyFont="1" applyBorder="1" applyAlignment="1">
      <alignment horizontal="center" vertical="center"/>
    </xf>
    <xf numFmtId="0" fontId="24" fillId="0" borderId="10" xfId="0" applyFont="1" applyBorder="1" applyAlignment="1">
      <alignment horizontal="left" vertical="center" wrapText="1"/>
    </xf>
    <xf numFmtId="0" fontId="24" fillId="0" borderId="8" xfId="0" applyFont="1" applyBorder="1" applyAlignment="1">
      <alignment horizontal="left" vertical="center" wrapText="1"/>
    </xf>
    <xf numFmtId="0" fontId="80" fillId="0" borderId="10" xfId="0" applyFont="1" applyBorder="1" applyAlignment="1">
      <alignment horizontal="center" vertical="center"/>
    </xf>
    <xf numFmtId="0" fontId="80" fillId="0" borderId="8" xfId="0" applyFont="1" applyBorder="1" applyAlignment="1">
      <alignment horizontal="center" vertical="center"/>
    </xf>
    <xf numFmtId="0" fontId="81" fillId="0" borderId="10" xfId="0" applyFont="1" applyBorder="1" applyAlignment="1">
      <alignment horizontal="left" vertical="center" wrapText="1"/>
    </xf>
    <xf numFmtId="0" fontId="81" fillId="0" borderId="50" xfId="0" applyFont="1" applyBorder="1" applyAlignment="1">
      <alignment horizontal="left" vertical="center" wrapText="1"/>
    </xf>
    <xf numFmtId="0" fontId="0" fillId="0" borderId="31" xfId="0" applyBorder="1" applyAlignment="1">
      <alignment horizontal="center" vertical="center"/>
    </xf>
    <xf numFmtId="0" fontId="0" fillId="0" borderId="18" xfId="0" applyBorder="1" applyAlignment="1">
      <alignment horizontal="center" vertical="center"/>
    </xf>
    <xf numFmtId="0" fontId="17" fillId="0" borderId="1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0" fillId="0" borderId="10" xfId="0" applyBorder="1" applyAlignment="1">
      <alignment horizontal="center" vertical="center"/>
    </xf>
    <xf numFmtId="0" fontId="0" fillId="0" borderId="8" xfId="0" applyBorder="1" applyAlignment="1">
      <alignment horizontal="center" vertical="center"/>
    </xf>
    <xf numFmtId="0" fontId="74" fillId="0" borderId="10" xfId="0" applyFont="1" applyBorder="1" applyAlignment="1">
      <alignment horizontal="center" vertical="center" wrapText="1"/>
    </xf>
    <xf numFmtId="0" fontId="74" fillId="0" borderId="8" xfId="0" applyFont="1" applyBorder="1" applyAlignment="1">
      <alignment horizontal="center" vertical="center" wrapText="1"/>
    </xf>
    <xf numFmtId="0" fontId="118" fillId="29" borderId="0" xfId="0" applyFont="1" applyFill="1" applyAlignment="1">
      <alignment horizontal="left" vertical="center" wrapText="1"/>
    </xf>
    <xf numFmtId="0" fontId="59" fillId="24" borderId="0" xfId="0" applyFont="1" applyFill="1" applyAlignment="1">
      <alignment horizontal="left" vertical="center" wrapText="1"/>
    </xf>
    <xf numFmtId="0" fontId="90" fillId="0" borderId="1" xfId="4" applyFont="1" applyBorder="1" applyAlignment="1" applyProtection="1">
      <alignment horizontal="left" vertical="center" wrapText="1"/>
    </xf>
    <xf numFmtId="0" fontId="90" fillId="0" borderId="7" xfId="4" applyFont="1" applyBorder="1" applyAlignment="1" applyProtection="1">
      <alignment horizontal="left" vertical="center" wrapText="1"/>
    </xf>
    <xf numFmtId="0" fontId="68" fillId="0" borderId="10" xfId="0" applyFont="1" applyBorder="1" applyAlignment="1">
      <alignment horizontal="left" vertical="center" wrapText="1"/>
    </xf>
    <xf numFmtId="0" fontId="81" fillId="0" borderId="7" xfId="0" applyFont="1" applyBorder="1" applyAlignment="1">
      <alignment horizontal="left" vertical="center" wrapText="1"/>
    </xf>
    <xf numFmtId="0" fontId="47" fillId="0" borderId="0" xfId="0" applyFont="1" applyAlignment="1" applyProtection="1">
      <alignment vertical="center" wrapText="1"/>
      <protection locked="0"/>
    </xf>
    <xf numFmtId="0" fontId="16" fillId="16" borderId="25" xfId="0" applyFont="1" applyFill="1" applyBorder="1" applyAlignment="1">
      <alignment horizontal="left" vertical="center" wrapText="1"/>
    </xf>
    <xf numFmtId="0" fontId="16" fillId="16" borderId="26" xfId="0" applyFont="1" applyFill="1" applyBorder="1" applyAlignment="1">
      <alignment horizontal="left" vertical="center" wrapText="1"/>
    </xf>
    <xf numFmtId="0" fontId="125" fillId="16"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89" fillId="0" borderId="1" xfId="4" applyFont="1" applyBorder="1" applyAlignment="1" applyProtection="1">
      <alignment horizontal="left" vertical="center" wrapText="1"/>
    </xf>
    <xf numFmtId="0" fontId="52" fillId="0" borderId="10" xfId="0" applyFont="1" applyBorder="1" applyAlignment="1">
      <alignment horizontal="center" vertical="center" wrapText="1"/>
    </xf>
    <xf numFmtId="0" fontId="52" fillId="0" borderId="8" xfId="0" applyFont="1" applyBorder="1" applyAlignment="1">
      <alignment horizontal="center" vertical="center" wrapText="1"/>
    </xf>
    <xf numFmtId="14" fontId="17" fillId="12" borderId="1" xfId="0" applyNumberFormat="1" applyFont="1" applyFill="1" applyBorder="1" applyAlignment="1" applyProtection="1">
      <alignment horizontal="center" vertical="center" wrapText="1"/>
      <protection locked="0"/>
    </xf>
    <xf numFmtId="0" fontId="90" fillId="0" borderId="8" xfId="4" applyFont="1" applyBorder="1" applyAlignment="1" applyProtection="1">
      <alignment horizontal="left" vertical="center" wrapText="1"/>
    </xf>
    <xf numFmtId="0" fontId="54" fillId="28" borderId="0" xfId="0" applyFont="1" applyFill="1" applyAlignment="1">
      <alignment horizontal="left" vertical="center" wrapText="1"/>
    </xf>
    <xf numFmtId="0" fontId="8" fillId="0" borderId="10"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92" fillId="0" borderId="10" xfId="0" applyFont="1" applyBorder="1" applyAlignment="1">
      <alignment horizontal="center" vertical="center" wrapText="1"/>
    </xf>
    <xf numFmtId="0" fontId="24" fillId="0" borderId="41" xfId="0" applyFont="1" applyBorder="1" applyAlignment="1">
      <alignment horizontal="left" vertical="center" wrapText="1"/>
    </xf>
    <xf numFmtId="0" fontId="52" fillId="0" borderId="7" xfId="0" applyFont="1" applyBorder="1" applyAlignment="1">
      <alignment horizontal="center" vertical="center" wrapText="1"/>
    </xf>
    <xf numFmtId="0" fontId="24" fillId="0" borderId="7" xfId="0" applyFont="1" applyBorder="1" applyAlignment="1">
      <alignment horizontal="left" vertical="center" wrapText="1"/>
    </xf>
    <xf numFmtId="0" fontId="92" fillId="0" borderId="31" xfId="0" applyFont="1" applyBorder="1" applyAlignment="1">
      <alignment horizontal="center" vertical="center"/>
    </xf>
    <xf numFmtId="0" fontId="17" fillId="0" borderId="16" xfId="0" applyFont="1" applyBorder="1" applyAlignment="1">
      <alignment horizontal="center" vertical="center"/>
    </xf>
    <xf numFmtId="0" fontId="17" fillId="0" borderId="18" xfId="0" applyFont="1" applyBorder="1" applyAlignment="1">
      <alignment horizontal="center" vertical="center"/>
    </xf>
    <xf numFmtId="0" fontId="81" fillId="0" borderId="10" xfId="0" applyFont="1" applyBorder="1" applyAlignment="1" applyProtection="1">
      <alignment horizontal="left" vertical="center" wrapText="1"/>
      <protection locked="0"/>
    </xf>
    <xf numFmtId="0" fontId="81" fillId="0" borderId="50" xfId="0" applyFont="1" applyBorder="1" applyAlignment="1" applyProtection="1">
      <alignment horizontal="left" vertical="center" wrapText="1"/>
      <protection locked="0"/>
    </xf>
    <xf numFmtId="0" fontId="74" fillId="0" borderId="10" xfId="0" applyFont="1" applyBorder="1" applyAlignment="1" applyProtection="1">
      <alignment horizontal="center" vertical="center" wrapText="1"/>
      <protection locked="0"/>
    </xf>
    <xf numFmtId="0" fontId="74" fillId="0" borderId="8" xfId="0" applyFont="1" applyBorder="1" applyAlignment="1" applyProtection="1">
      <alignment horizontal="center" vertical="center" wrapText="1"/>
      <protection locked="0"/>
    </xf>
    <xf numFmtId="0" fontId="54" fillId="29" borderId="0" xfId="0" applyFont="1" applyFill="1" applyAlignment="1" applyProtection="1">
      <alignment horizontal="left" vertical="center" wrapText="1"/>
      <protection locked="0"/>
    </xf>
    <xf numFmtId="0" fontId="68" fillId="0" borderId="10" xfId="0" applyFont="1" applyBorder="1" applyAlignment="1" applyProtection="1">
      <alignment horizontal="left" vertical="center" wrapText="1"/>
      <protection locked="0"/>
    </xf>
    <xf numFmtId="0" fontId="68" fillId="0" borderId="8" xfId="0" applyFont="1" applyBorder="1" applyAlignment="1" applyProtection="1">
      <alignment horizontal="left" vertical="center" wrapText="1"/>
      <protection locked="0"/>
    </xf>
    <xf numFmtId="0" fontId="89" fillId="0" borderId="1" xfId="4" applyFont="1" applyBorder="1" applyAlignment="1" applyProtection="1">
      <alignment horizontal="left" vertical="center" wrapText="1"/>
      <protection locked="0"/>
    </xf>
    <xf numFmtId="0" fontId="17" fillId="0" borderId="10"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8" xfId="0" applyFont="1" applyBorder="1" applyAlignment="1" applyProtection="1">
      <alignment horizontal="center" vertical="center" wrapText="1"/>
      <protection locked="0"/>
    </xf>
    <xf numFmtId="0" fontId="81" fillId="0" borderId="7" xfId="0" applyFont="1" applyBorder="1" applyAlignment="1" applyProtection="1">
      <alignment horizontal="left" vertical="center" wrapText="1"/>
      <protection locked="0"/>
    </xf>
    <xf numFmtId="0" fontId="90" fillId="0" borderId="1" xfId="4" applyFont="1" applyBorder="1" applyAlignment="1">
      <alignment horizontal="left" vertical="center" wrapText="1"/>
    </xf>
    <xf numFmtId="0" fontId="90" fillId="0" borderId="7" xfId="4" applyFont="1" applyBorder="1" applyAlignment="1">
      <alignment horizontal="left" vertical="center" wrapText="1"/>
    </xf>
    <xf numFmtId="0" fontId="90" fillId="0" borderId="8" xfId="4" applyFont="1" applyBorder="1" applyAlignment="1">
      <alignment horizontal="left" vertical="center" wrapText="1"/>
    </xf>
    <xf numFmtId="0" fontId="88" fillId="0" borderId="10" xfId="4" applyFont="1" applyFill="1" applyBorder="1" applyAlignment="1" applyProtection="1">
      <alignment horizontal="left" vertical="center" wrapText="1"/>
    </xf>
    <xf numFmtId="0" fontId="88" fillId="0" borderId="8" xfId="4" applyFont="1" applyFill="1" applyBorder="1" applyAlignment="1" applyProtection="1">
      <alignment horizontal="left" vertical="center" wrapText="1"/>
    </xf>
    <xf numFmtId="0" fontId="93" fillId="0" borderId="10" xfId="4" applyFont="1" applyBorder="1" applyAlignment="1" applyProtection="1">
      <alignment horizontal="left" vertical="center" wrapText="1"/>
    </xf>
    <xf numFmtId="0" fontId="49" fillId="24" borderId="0" xfId="0" applyFont="1" applyFill="1" applyAlignment="1">
      <alignment horizontal="center" vertical="center" wrapText="1"/>
    </xf>
    <xf numFmtId="0" fontId="118" fillId="28" borderId="0" xfId="0" applyFont="1" applyFill="1" applyAlignment="1">
      <alignment horizontal="left" vertical="center" wrapText="1"/>
    </xf>
    <xf numFmtId="0" fontId="43" fillId="15" borderId="5" xfId="0" applyFont="1" applyFill="1" applyBorder="1" applyAlignment="1">
      <alignment horizontal="left" vertical="center" wrapText="1"/>
    </xf>
    <xf numFmtId="0" fontId="91" fillId="0" borderId="10" xfId="4" applyFont="1" applyFill="1" applyBorder="1" applyAlignment="1" applyProtection="1">
      <alignment horizontal="left" vertical="center" wrapText="1"/>
    </xf>
    <xf numFmtId="0" fontId="91" fillId="0" borderId="7" xfId="4" applyFont="1" applyFill="1" applyBorder="1" applyAlignment="1" applyProtection="1">
      <alignment horizontal="left" vertical="center" wrapText="1"/>
    </xf>
    <xf numFmtId="0" fontId="91" fillId="0" borderId="50" xfId="4" applyFont="1" applyFill="1" applyBorder="1" applyAlignment="1" applyProtection="1">
      <alignment horizontal="left" vertical="center" wrapText="1"/>
    </xf>
    <xf numFmtId="0" fontId="31" fillId="34" borderId="0" xfId="0" applyFont="1" applyFill="1" applyAlignment="1" applyProtection="1">
      <alignment horizontal="left" vertical="top" wrapText="1"/>
      <protection locked="0"/>
    </xf>
    <xf numFmtId="0" fontId="16" fillId="16" borderId="55" xfId="0" applyFont="1" applyFill="1" applyBorder="1" applyAlignment="1">
      <alignment horizontal="center" vertical="center" wrapText="1"/>
    </xf>
    <xf numFmtId="0" fontId="16" fillId="16" borderId="63" xfId="0" applyFont="1" applyFill="1" applyBorder="1" applyAlignment="1">
      <alignment horizontal="center" vertical="center" wrapText="1"/>
    </xf>
    <xf numFmtId="0" fontId="16" fillId="16" borderId="53" xfId="0" applyFont="1" applyFill="1" applyBorder="1" applyAlignment="1">
      <alignment horizontal="center" vertical="center" wrapText="1"/>
    </xf>
    <xf numFmtId="0" fontId="103" fillId="0" borderId="9" xfId="0" applyFont="1" applyBorder="1" applyAlignment="1">
      <alignment horizontal="left" vertical="center" wrapText="1"/>
    </xf>
    <xf numFmtId="0" fontId="146" fillId="16" borderId="9" xfId="4" applyFont="1" applyFill="1" applyBorder="1" applyAlignment="1">
      <alignment horizontal="left" vertical="center" wrapText="1"/>
    </xf>
    <xf numFmtId="0" fontId="8" fillId="11" borderId="55" xfId="0" applyFont="1" applyFill="1" applyBorder="1" applyAlignment="1" applyProtection="1">
      <alignment horizontal="center" vertical="center" wrapText="1"/>
      <protection locked="0"/>
    </xf>
    <xf numFmtId="0" fontId="127" fillId="0" borderId="11" xfId="0" applyFont="1" applyBorder="1" applyAlignment="1">
      <alignment horizontal="center" vertical="center" wrapText="1"/>
    </xf>
    <xf numFmtId="0" fontId="127" fillId="0" borderId="13" xfId="0" applyFont="1" applyBorder="1" applyAlignment="1">
      <alignment horizontal="center" vertical="center" wrapText="1"/>
    </xf>
    <xf numFmtId="0" fontId="16" fillId="16" borderId="17" xfId="4" applyFont="1" applyFill="1" applyBorder="1" applyAlignment="1">
      <alignment horizontal="left" vertical="center" wrapText="1"/>
    </xf>
    <xf numFmtId="0" fontId="16" fillId="16" borderId="15" xfId="4" applyFont="1" applyFill="1" applyBorder="1" applyAlignment="1">
      <alignment horizontal="left" vertical="center" wrapText="1"/>
    </xf>
    <xf numFmtId="0" fontId="8" fillId="0" borderId="9" xfId="0" applyFont="1" applyBorder="1" applyAlignment="1">
      <alignment horizontal="center" vertical="top" wrapText="1"/>
    </xf>
    <xf numFmtId="0" fontId="8" fillId="0" borderId="9" xfId="0" applyFont="1" applyBorder="1" applyAlignment="1">
      <alignment horizontal="left" vertical="top" wrapText="1"/>
    </xf>
    <xf numFmtId="0" fontId="8" fillId="0" borderId="17" xfId="0" applyFont="1" applyBorder="1" applyAlignment="1">
      <alignment horizontal="center" vertical="center"/>
    </xf>
    <xf numFmtId="0" fontId="8" fillId="0" borderId="14" xfId="0" applyFont="1" applyBorder="1" applyAlignment="1">
      <alignment horizontal="center" vertical="center"/>
    </xf>
    <xf numFmtId="0" fontId="8" fillId="0" borderId="9" xfId="0" applyFont="1" applyBorder="1" applyAlignment="1">
      <alignment horizontal="left" vertical="center" wrapText="1"/>
    </xf>
    <xf numFmtId="0" fontId="8" fillId="0" borderId="55" xfId="0" applyFont="1" applyBorder="1" applyAlignment="1">
      <alignment horizontal="left" vertical="center" wrapText="1"/>
    </xf>
    <xf numFmtId="0" fontId="8" fillId="11" borderId="9" xfId="0" applyFont="1" applyFill="1" applyBorder="1" applyAlignment="1" applyProtection="1">
      <alignment horizontal="center" vertical="center" wrapText="1"/>
      <protection locked="0"/>
    </xf>
    <xf numFmtId="0" fontId="4" fillId="11" borderId="9" xfId="4" applyFill="1" applyBorder="1" applyAlignment="1" applyProtection="1">
      <alignment horizontal="left" vertical="center" wrapText="1"/>
      <protection locked="0"/>
    </xf>
    <xf numFmtId="0" fontId="8" fillId="11" borderId="9" xfId="0" applyFont="1" applyFill="1" applyBorder="1" applyAlignment="1" applyProtection="1">
      <alignment horizontal="left" vertical="center" wrapText="1"/>
      <protection locked="0"/>
    </xf>
    <xf numFmtId="0" fontId="156" fillId="16" borderId="2" xfId="0" applyFont="1" applyFill="1" applyBorder="1" applyAlignment="1">
      <alignment horizontal="center" vertical="center" wrapText="1"/>
    </xf>
    <xf numFmtId="0" fontId="16" fillId="16" borderId="4" xfId="0" applyFont="1" applyFill="1" applyBorder="1" applyAlignment="1">
      <alignment horizontal="center" vertical="center" wrapText="1"/>
    </xf>
    <xf numFmtId="0" fontId="155" fillId="16" borderId="2" xfId="0" applyFont="1" applyFill="1" applyBorder="1" applyAlignment="1">
      <alignment horizontal="center" vertical="center" wrapText="1"/>
    </xf>
    <xf numFmtId="0" fontId="156" fillId="16" borderId="3" xfId="0" applyFont="1" applyFill="1" applyBorder="1" applyAlignment="1">
      <alignment horizontal="center" vertical="center" wrapText="1"/>
    </xf>
    <xf numFmtId="0" fontId="156" fillId="16" borderId="10" xfId="0" applyFont="1" applyFill="1" applyBorder="1" applyAlignment="1">
      <alignment vertical="center" wrapText="1"/>
    </xf>
    <xf numFmtId="0" fontId="16" fillId="16" borderId="8" xfId="0" applyFont="1" applyFill="1" applyBorder="1" applyAlignment="1">
      <alignment vertical="center" wrapText="1"/>
    </xf>
    <xf numFmtId="0" fontId="103" fillId="0" borderId="13" xfId="0" applyFont="1" applyBorder="1" applyAlignment="1">
      <alignment horizontal="left" vertical="center" wrapText="1"/>
    </xf>
    <xf numFmtId="0" fontId="103" fillId="0" borderId="43" xfId="0" applyFont="1" applyBorder="1" applyAlignment="1">
      <alignment horizontal="left" vertical="center" wrapText="1"/>
    </xf>
    <xf numFmtId="0" fontId="103" fillId="0" borderId="53" xfId="0" applyFont="1" applyBorder="1" applyAlignment="1">
      <alignment horizontal="left" vertical="center" wrapText="1"/>
    </xf>
    <xf numFmtId="0" fontId="133" fillId="11" borderId="6" xfId="0" applyFont="1" applyFill="1" applyBorder="1" applyAlignment="1">
      <alignment horizontal="left" vertical="center"/>
    </xf>
    <xf numFmtId="0" fontId="133" fillId="11" borderId="0" xfId="0" applyFont="1" applyFill="1" applyAlignment="1">
      <alignment horizontal="left" vertical="center"/>
    </xf>
    <xf numFmtId="167" fontId="132" fillId="0" borderId="9" xfId="14" applyNumberFormat="1" applyFont="1" applyFill="1" applyBorder="1" applyAlignment="1" applyProtection="1">
      <alignment horizontal="center" vertical="center" wrapText="1"/>
    </xf>
    <xf numFmtId="0" fontId="16" fillId="16" borderId="6" xfId="0" applyFont="1" applyFill="1" applyBorder="1" applyAlignment="1">
      <alignment horizontal="left" vertical="center" wrapText="1"/>
    </xf>
    <xf numFmtId="0" fontId="16" fillId="16" borderId="0" xfId="0" applyFont="1" applyFill="1" applyAlignment="1">
      <alignment horizontal="left" vertical="center" wrapText="1"/>
    </xf>
    <xf numFmtId="0" fontId="31" fillId="23" borderId="10" xfId="0" applyFont="1" applyFill="1" applyBorder="1" applyAlignment="1">
      <alignment horizontal="center" vertical="center" wrapText="1"/>
    </xf>
    <xf numFmtId="0" fontId="31" fillId="23" borderId="7" xfId="0" applyFont="1" applyFill="1" applyBorder="1" applyAlignment="1">
      <alignment horizontal="center" vertical="center" wrapText="1"/>
    </xf>
    <xf numFmtId="0" fontId="31" fillId="23" borderId="8" xfId="0" applyFont="1" applyFill="1" applyBorder="1" applyAlignment="1">
      <alignment horizontal="center" vertical="center" wrapText="1"/>
    </xf>
    <xf numFmtId="14" fontId="17" fillId="26" borderId="2" xfId="0" applyNumberFormat="1" applyFont="1" applyFill="1" applyBorder="1" applyAlignment="1">
      <alignment horizontal="center" vertical="center" wrapText="1"/>
    </xf>
    <xf numFmtId="14" fontId="17" fillId="26" borderId="4" xfId="0" applyNumberFormat="1" applyFont="1" applyFill="1" applyBorder="1" applyAlignment="1">
      <alignment horizontal="center" vertical="center" wrapText="1"/>
    </xf>
    <xf numFmtId="0" fontId="31" fillId="24" borderId="0" xfId="0" applyFont="1" applyFill="1" applyAlignment="1">
      <alignment vertical="top" wrapText="1"/>
    </xf>
    <xf numFmtId="0" fontId="31" fillId="24" borderId="0" xfId="0" applyFont="1" applyFill="1" applyAlignment="1">
      <alignment horizontal="left" vertical="top" wrapText="1"/>
    </xf>
    <xf numFmtId="0" fontId="121" fillId="24" borderId="0" xfId="4" applyFont="1" applyFill="1" applyAlignment="1" applyProtection="1">
      <alignment horizontal="left" vertical="top" wrapText="1"/>
    </xf>
    <xf numFmtId="0" fontId="140" fillId="23" borderId="58" xfId="0" applyFont="1" applyFill="1" applyBorder="1" applyAlignment="1">
      <alignment horizontal="left" vertical="center" wrapText="1"/>
    </xf>
    <xf numFmtId="0" fontId="140" fillId="23" borderId="59" xfId="0" applyFont="1" applyFill="1" applyBorder="1" applyAlignment="1">
      <alignment horizontal="left" vertical="center" wrapText="1"/>
    </xf>
    <xf numFmtId="0" fontId="140" fillId="23" borderId="60" xfId="0" applyFont="1" applyFill="1" applyBorder="1" applyAlignment="1">
      <alignment horizontal="left" vertical="center" wrapText="1"/>
    </xf>
    <xf numFmtId="0" fontId="144" fillId="24" borderId="0" xfId="0" applyFont="1" applyFill="1" applyAlignment="1">
      <alignment horizontal="left" vertical="center" wrapText="1"/>
    </xf>
    <xf numFmtId="0" fontId="141" fillId="11" borderId="61" xfId="0" applyFont="1" applyFill="1" applyBorder="1" applyAlignment="1">
      <alignment horizontal="center" vertical="center"/>
    </xf>
    <xf numFmtId="0" fontId="141" fillId="11" borderId="62" xfId="0" applyFont="1" applyFill="1" applyBorder="1" applyAlignment="1">
      <alignment horizontal="center" vertical="center"/>
    </xf>
    <xf numFmtId="1" fontId="25" fillId="38" borderId="2" xfId="0" applyNumberFormat="1" applyFont="1" applyFill="1" applyBorder="1" applyAlignment="1">
      <alignment horizontal="center" vertical="center" wrapText="1"/>
    </xf>
    <xf numFmtId="0" fontId="25" fillId="38" borderId="3" xfId="0" applyFont="1" applyFill="1" applyBorder="1" applyAlignment="1">
      <alignment horizontal="center" vertical="center" wrapText="1"/>
    </xf>
    <xf numFmtId="0" fontId="8" fillId="0" borderId="9" xfId="0" applyFont="1" applyBorder="1" applyAlignment="1">
      <alignment horizontal="left" vertical="center"/>
    </xf>
    <xf numFmtId="0" fontId="8" fillId="0" borderId="11" xfId="0" applyFont="1" applyBorder="1" applyAlignment="1">
      <alignment horizontal="left" vertical="center"/>
    </xf>
    <xf numFmtId="0" fontId="25" fillId="25" borderId="1" xfId="0" applyFont="1" applyFill="1" applyBorder="1" applyAlignment="1" applyProtection="1">
      <alignment horizontal="center" vertical="center" wrapText="1"/>
      <protection locked="0"/>
    </xf>
    <xf numFmtId="0" fontId="8" fillId="0" borderId="10" xfId="0" applyFont="1" applyBorder="1" applyAlignment="1">
      <alignment horizontal="left" vertical="center"/>
    </xf>
    <xf numFmtId="0" fontId="8" fillId="26" borderId="12" xfId="0" applyFont="1" applyFill="1" applyBorder="1" applyAlignment="1">
      <alignment horizontal="center" vertical="center"/>
    </xf>
    <xf numFmtId="0" fontId="8" fillId="26" borderId="13" xfId="0" applyFont="1" applyFill="1" applyBorder="1" applyAlignment="1">
      <alignment horizontal="center" vertical="center"/>
    </xf>
    <xf numFmtId="0" fontId="25" fillId="0" borderId="37" xfId="0" applyFont="1" applyBorder="1" applyAlignment="1">
      <alignment horizontal="left" vertical="center"/>
    </xf>
    <xf numFmtId="0" fontId="25" fillId="0" borderId="38" xfId="0" applyFont="1" applyBorder="1" applyAlignment="1">
      <alignment horizontal="left" vertical="center"/>
    </xf>
    <xf numFmtId="0" fontId="25" fillId="0" borderId="39" xfId="0" applyFont="1" applyBorder="1" applyAlignment="1">
      <alignment horizontal="left" vertical="center"/>
    </xf>
    <xf numFmtId="0" fontId="8" fillId="20" borderId="1" xfId="0" applyFont="1" applyFill="1" applyBorder="1" applyAlignment="1" applyProtection="1">
      <alignment horizontal="center" vertical="center" wrapText="1"/>
      <protection locked="0"/>
    </xf>
    <xf numFmtId="0" fontId="8" fillId="20" borderId="10" xfId="0" applyFont="1" applyFill="1" applyBorder="1" applyAlignment="1" applyProtection="1">
      <alignment horizontal="center" vertical="center" wrapText="1"/>
      <protection locked="0"/>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8" fillId="20" borderId="1" xfId="0" applyFont="1" applyFill="1" applyBorder="1" applyAlignment="1" applyProtection="1">
      <alignment horizontal="center" vertical="center"/>
      <protection locked="0"/>
    </xf>
    <xf numFmtId="0" fontId="25" fillId="0" borderId="33" xfId="0" applyFont="1" applyBorder="1" applyAlignment="1">
      <alignment horizontal="left" vertical="center" wrapText="1"/>
    </xf>
    <xf numFmtId="0" fontId="25" fillId="0" borderId="34" xfId="0" applyFont="1" applyBorder="1" applyAlignment="1">
      <alignment horizontal="left" vertical="center" wrapText="1"/>
    </xf>
    <xf numFmtId="0" fontId="25" fillId="0" borderId="24" xfId="0" applyFont="1" applyBorder="1" applyAlignment="1">
      <alignment horizontal="left" vertical="center" wrapText="1"/>
    </xf>
    <xf numFmtId="0" fontId="25" fillId="0" borderId="35" xfId="0" applyFont="1" applyBorder="1" applyAlignment="1">
      <alignment vertical="center" wrapText="1"/>
    </xf>
    <xf numFmtId="0" fontId="25" fillId="0" borderId="12" xfId="0" applyFont="1" applyBorder="1" applyAlignment="1">
      <alignment vertical="center" wrapText="1"/>
    </xf>
    <xf numFmtId="0" fontId="25" fillId="26" borderId="1" xfId="0" applyFont="1" applyFill="1" applyBorder="1" applyAlignment="1">
      <alignment horizontal="center" vertical="center" wrapText="1"/>
    </xf>
    <xf numFmtId="0" fontId="31" fillId="34" borderId="0" xfId="0" applyFont="1" applyFill="1" applyAlignment="1">
      <alignment horizontal="left" vertical="center" wrapText="1"/>
    </xf>
    <xf numFmtId="0" fontId="25" fillId="38" borderId="2" xfId="0" applyFont="1" applyFill="1" applyBorder="1" applyAlignment="1">
      <alignment horizontal="center" vertical="center" wrapText="1"/>
    </xf>
    <xf numFmtId="0" fontId="25" fillId="38" borderId="1" xfId="0" applyFont="1" applyFill="1" applyBorder="1" applyAlignment="1">
      <alignment horizontal="center" vertical="center" wrapText="1"/>
    </xf>
    <xf numFmtId="0" fontId="120" fillId="30" borderId="1" xfId="0" applyFont="1" applyFill="1" applyBorder="1" applyAlignment="1">
      <alignment horizontal="left" vertical="center"/>
    </xf>
    <xf numFmtId="0" fontId="25" fillId="30" borderId="1" xfId="0" applyFont="1" applyFill="1" applyBorder="1" applyAlignment="1">
      <alignment horizontal="left" vertical="center"/>
    </xf>
    <xf numFmtId="0" fontId="25" fillId="0" borderId="55" xfId="0" applyFont="1" applyBorder="1" applyAlignment="1">
      <alignment horizontal="left" vertical="center"/>
    </xf>
    <xf numFmtId="0" fontId="8" fillId="0" borderId="55" xfId="0" applyFont="1" applyBorder="1" applyAlignment="1">
      <alignment horizontal="left" vertical="center"/>
    </xf>
    <xf numFmtId="0" fontId="8" fillId="0" borderId="47" xfId="0" applyFont="1" applyBorder="1" applyAlignment="1">
      <alignment horizontal="left" vertical="center"/>
    </xf>
    <xf numFmtId="1" fontId="25" fillId="38" borderId="1" xfId="0" applyNumberFormat="1" applyFont="1" applyFill="1" applyBorder="1" applyAlignment="1">
      <alignment horizontal="center" vertical="center" wrapText="1"/>
    </xf>
    <xf numFmtId="0" fontId="25" fillId="31" borderId="53" xfId="0" applyFont="1" applyFill="1" applyBorder="1" applyAlignment="1">
      <alignment horizontal="left" vertical="center" wrapText="1"/>
    </xf>
    <xf numFmtId="0" fontId="8" fillId="31" borderId="53" xfId="0" applyFont="1" applyFill="1" applyBorder="1" applyAlignment="1">
      <alignment horizontal="left" vertical="center" wrapText="1"/>
    </xf>
    <xf numFmtId="0" fontId="8" fillId="31" borderId="55" xfId="0" applyFont="1" applyFill="1" applyBorder="1" applyAlignment="1">
      <alignment horizontal="left" vertical="center" wrapText="1"/>
    </xf>
    <xf numFmtId="0" fontId="25" fillId="0" borderId="11" xfId="0" applyFont="1" applyBorder="1" applyAlignment="1">
      <alignment horizontal="left" vertical="center"/>
    </xf>
    <xf numFmtId="0" fontId="25" fillId="0" borderId="12" xfId="0" applyFont="1" applyBorder="1" applyAlignment="1">
      <alignment horizontal="left" vertical="center"/>
    </xf>
    <xf numFmtId="0" fontId="25" fillId="0" borderId="13" xfId="0" applyFont="1" applyBorder="1" applyAlignment="1">
      <alignment horizontal="left" vertical="center"/>
    </xf>
    <xf numFmtId="0" fontId="17" fillId="0" borderId="35" xfId="0" applyFont="1" applyBorder="1" applyAlignment="1">
      <alignment horizontal="left" vertical="center" wrapText="1"/>
    </xf>
    <xf numFmtId="0" fontId="17" fillId="0" borderId="12" xfId="0" applyFont="1" applyBorder="1" applyAlignment="1">
      <alignment horizontal="left" vertical="center" wrapText="1"/>
    </xf>
    <xf numFmtId="0" fontId="25" fillId="38" borderId="9" xfId="0" applyFont="1" applyFill="1" applyBorder="1" applyAlignment="1">
      <alignment horizontal="center" vertical="center" wrapText="1"/>
    </xf>
    <xf numFmtId="0" fontId="130" fillId="37" borderId="1" xfId="0" applyFont="1" applyFill="1" applyBorder="1" applyAlignment="1">
      <alignment horizontal="center" vertical="center"/>
    </xf>
    <xf numFmtId="0" fontId="8" fillId="37" borderId="25" xfId="0" applyFont="1" applyFill="1" applyBorder="1" applyAlignment="1">
      <alignment horizontal="center" vertical="center"/>
    </xf>
    <xf numFmtId="0" fontId="8" fillId="37" borderId="38" xfId="0" applyFont="1" applyFill="1" applyBorder="1" applyAlignment="1">
      <alignment horizontal="center" vertical="center"/>
    </xf>
    <xf numFmtId="0" fontId="8" fillId="37" borderId="26" xfId="0" applyFont="1" applyFill="1" applyBorder="1" applyAlignment="1">
      <alignment horizontal="center" vertical="center"/>
    </xf>
    <xf numFmtId="0" fontId="130" fillId="20" borderId="9" xfId="0" applyFont="1" applyFill="1" applyBorder="1" applyAlignment="1" applyProtection="1">
      <alignment horizontal="center" vertical="center"/>
      <protection locked="0"/>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25" fillId="36" borderId="9" xfId="0" applyFont="1" applyFill="1" applyBorder="1" applyAlignment="1">
      <alignment horizontal="left" vertical="center"/>
    </xf>
    <xf numFmtId="0" fontId="120" fillId="32" borderId="33" xfId="0" applyFont="1" applyFill="1" applyBorder="1" applyAlignment="1">
      <alignment horizontal="left" vertical="center"/>
    </xf>
    <xf numFmtId="0" fontId="120" fillId="32" borderId="34" xfId="0" applyFont="1" applyFill="1" applyBorder="1" applyAlignment="1">
      <alignment horizontal="left" vertical="center"/>
    </xf>
    <xf numFmtId="0" fontId="120" fillId="32" borderId="24" xfId="0" applyFont="1" applyFill="1" applyBorder="1" applyAlignment="1">
      <alignment horizontal="left" vertical="center"/>
    </xf>
    <xf numFmtId="0" fontId="25" fillId="0" borderId="53" xfId="0" applyFont="1" applyBorder="1" applyAlignment="1">
      <alignment horizontal="left" vertical="center"/>
    </xf>
    <xf numFmtId="0" fontId="8" fillId="0" borderId="53" xfId="0" applyFont="1" applyBorder="1" applyAlignment="1">
      <alignment horizontal="left" vertical="center"/>
    </xf>
    <xf numFmtId="0" fontId="130" fillId="20" borderId="49" xfId="0" applyFont="1" applyFill="1" applyBorder="1" applyAlignment="1" applyProtection="1">
      <alignment horizontal="center" vertical="center"/>
      <protection locked="0"/>
    </xf>
    <xf numFmtId="0" fontId="130" fillId="20" borderId="43" xfId="0" applyFont="1" applyFill="1" applyBorder="1" applyAlignment="1" applyProtection="1">
      <alignment horizontal="center" vertical="center"/>
      <protection locked="0"/>
    </xf>
    <xf numFmtId="0" fontId="25" fillId="0" borderId="9" xfId="0" applyFont="1" applyBorder="1" applyAlignment="1">
      <alignment horizontal="left" vertical="center"/>
    </xf>
    <xf numFmtId="0" fontId="130" fillId="20" borderId="11" xfId="0" applyFont="1" applyFill="1" applyBorder="1" applyAlignment="1" applyProtection="1">
      <alignment horizontal="center" vertical="center"/>
      <protection locked="0"/>
    </xf>
    <xf numFmtId="0" fontId="130" fillId="20" borderId="13" xfId="0" applyFont="1" applyFill="1" applyBorder="1" applyAlignment="1" applyProtection="1">
      <alignment horizontal="center" vertical="center"/>
      <protection locked="0"/>
    </xf>
    <xf numFmtId="0" fontId="31" fillId="24" borderId="0" xfId="4" applyFont="1" applyFill="1" applyBorder="1" applyAlignment="1" applyProtection="1">
      <alignment horizontal="left" vertical="top"/>
    </xf>
    <xf numFmtId="0" fontId="129" fillId="37" borderId="9" xfId="0" applyFont="1" applyFill="1" applyBorder="1" applyAlignment="1">
      <alignment horizontal="left" vertical="center"/>
    </xf>
    <xf numFmtId="0" fontId="8" fillId="37" borderId="9" xfId="0" applyFont="1" applyFill="1" applyBorder="1" applyAlignment="1">
      <alignment horizontal="left" vertical="center"/>
    </xf>
    <xf numFmtId="0" fontId="130" fillId="37" borderId="9" xfId="0" applyFont="1" applyFill="1" applyBorder="1" applyAlignment="1">
      <alignment horizontal="center" vertical="center"/>
    </xf>
    <xf numFmtId="0" fontId="130" fillId="37" borderId="49" xfId="0" applyFont="1" applyFill="1" applyBorder="1" applyAlignment="1">
      <alignment horizontal="center" vertical="center"/>
    </xf>
    <xf numFmtId="0" fontId="130" fillId="37" borderId="43" xfId="0" applyFont="1" applyFill="1" applyBorder="1" applyAlignment="1">
      <alignment horizontal="center" vertical="center"/>
    </xf>
    <xf numFmtId="0" fontId="130" fillId="37" borderId="52" xfId="0" applyFont="1" applyFill="1" applyBorder="1" applyAlignment="1">
      <alignment horizontal="center" vertical="center"/>
    </xf>
    <xf numFmtId="0" fontId="130" fillId="37" borderId="23" xfId="0" applyFont="1" applyFill="1" applyBorder="1" applyAlignment="1">
      <alignment horizontal="center" vertical="center"/>
    </xf>
    <xf numFmtId="0" fontId="25" fillId="25" borderId="9" xfId="0" applyFont="1" applyFill="1" applyBorder="1" applyAlignment="1" applyProtection="1">
      <alignment horizontal="center" vertical="center" wrapText="1"/>
      <protection locked="0"/>
    </xf>
    <xf numFmtId="0" fontId="25" fillId="32" borderId="49" xfId="0" applyFont="1" applyFill="1" applyBorder="1" applyAlignment="1">
      <alignment horizontal="left" vertical="center"/>
    </xf>
    <xf numFmtId="0" fontId="25" fillId="32" borderId="12" xfId="0" applyFont="1" applyFill="1" applyBorder="1" applyAlignment="1">
      <alignment horizontal="left" vertical="center"/>
    </xf>
    <xf numFmtId="0" fontId="25" fillId="32" borderId="13" xfId="0" applyFont="1" applyFill="1" applyBorder="1" applyAlignment="1">
      <alignment horizontal="left" vertical="center"/>
    </xf>
  </cellXfs>
  <cellStyles count="16">
    <cellStyle name="Comma" xfId="5" builtinId="3"/>
    <cellStyle name="Comma 2 10 2" xfId="13" xr:uid="{00000000-0005-0000-0000-000001000000}"/>
    <cellStyle name="Currency" xfId="14" builtinId="4"/>
    <cellStyle name="Currency 8" xfId="11" xr:uid="{00000000-0005-0000-0000-000003000000}"/>
    <cellStyle name="Hyperlink" xfId="4" builtinId="8"/>
    <cellStyle name="Neutral 2" xfId="9" xr:uid="{00000000-0005-0000-0000-000005000000}"/>
    <cellStyle name="Normal" xfId="0" builtinId="0"/>
    <cellStyle name="Normal 10 2" xfId="7" xr:uid="{00000000-0005-0000-0000-000007000000}"/>
    <cellStyle name="Normal 18" xfId="10" xr:uid="{00000000-0005-0000-0000-000008000000}"/>
    <cellStyle name="Normal 2" xfId="3" xr:uid="{00000000-0005-0000-0000-000009000000}"/>
    <cellStyle name="Normal 2 10 2" xfId="6" xr:uid="{00000000-0005-0000-0000-00000A000000}"/>
    <cellStyle name="Normal 2 2" xfId="2" xr:uid="{00000000-0005-0000-0000-00000B000000}"/>
    <cellStyle name="Normal 2 2 2 2" xfId="8" xr:uid="{00000000-0005-0000-0000-00000C000000}"/>
    <cellStyle name="Normal 3" xfId="15" xr:uid="{00000000-0005-0000-0000-00000D000000}"/>
    <cellStyle name="Percent" xfId="1" builtinId="5"/>
    <cellStyle name="Percent 7" xfId="12" xr:uid="{00000000-0005-0000-0000-00000F000000}"/>
  </cellStyles>
  <dxfs count="16">
    <dxf>
      <font>
        <b/>
        <i val="0"/>
        <color rgb="FFFF0000"/>
      </font>
    </dxf>
    <dxf>
      <font>
        <color rgb="FFE3E4E5"/>
      </font>
      <fill>
        <patternFill patternType="solid">
          <bgColor rgb="FFE3E4E5"/>
        </patternFill>
      </fill>
    </dxf>
    <dxf>
      <font>
        <color rgb="FFE3E4E5"/>
      </font>
      <fill>
        <patternFill patternType="solid">
          <bgColor rgb="FFE3E4E5"/>
        </patternFill>
      </fill>
    </dxf>
    <dxf>
      <font>
        <color theme="2"/>
      </font>
    </dxf>
    <dxf>
      <font>
        <color theme="2"/>
      </font>
    </dxf>
    <dxf>
      <font>
        <color theme="2"/>
      </font>
    </dxf>
    <dxf>
      <font>
        <color theme="2"/>
      </font>
    </dxf>
    <dxf>
      <font>
        <color theme="2"/>
      </font>
    </dxf>
    <dxf>
      <font>
        <color theme="0" tint="-4.9989318521683403E-2"/>
      </font>
    </dxf>
    <dxf>
      <font>
        <color theme="0" tint="-4.9989318521683403E-2"/>
      </font>
    </dxf>
    <dxf>
      <font>
        <color theme="0" tint="-4.9989318521683403E-2"/>
      </font>
    </dxf>
    <dxf>
      <font>
        <b val="0"/>
        <i val="0"/>
        <strike val="0"/>
      </font>
      <numFmt numFmtId="0" formatCode="General"/>
      <fill>
        <patternFill>
          <fgColor rgb="FFFF572F"/>
          <bgColor rgb="FFFF000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FE5E9"/>
      <color rgb="FFFF9999"/>
      <color rgb="FFAFD3DA"/>
      <color rgb="FF3A8F98"/>
      <color rgb="FF9CBEBD"/>
      <color rgb="FFA9D08E"/>
      <color rgb="FFE2EFDA"/>
      <color rgb="FF80ACAB"/>
      <color rgb="FFD9D9D9"/>
      <color rgb="FFA0BB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480060</xdr:colOff>
          <xdr:row>29</xdr:row>
          <xdr:rowOff>175260</xdr:rowOff>
        </xdr:from>
        <xdr:to>
          <xdr:col>8</xdr:col>
          <xdr:colOff>68580</xdr:colOff>
          <xdr:row>30</xdr:row>
          <xdr:rowOff>182880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B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480060</xdr:colOff>
          <xdr:row>28</xdr:row>
          <xdr:rowOff>175260</xdr:rowOff>
        </xdr:from>
        <xdr:to>
          <xdr:col>8</xdr:col>
          <xdr:colOff>68580</xdr:colOff>
          <xdr:row>29</xdr:row>
          <xdr:rowOff>182880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B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480060</xdr:colOff>
          <xdr:row>31</xdr:row>
          <xdr:rowOff>0</xdr:rowOff>
        </xdr:from>
        <xdr:to>
          <xdr:col>8</xdr:col>
          <xdr:colOff>68580</xdr:colOff>
          <xdr:row>32</xdr:row>
          <xdr:rowOff>22860</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B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480060</xdr:colOff>
          <xdr:row>29</xdr:row>
          <xdr:rowOff>175260</xdr:rowOff>
        </xdr:from>
        <xdr:to>
          <xdr:col>8</xdr:col>
          <xdr:colOff>68580</xdr:colOff>
          <xdr:row>30</xdr:row>
          <xdr:rowOff>182880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B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480060</xdr:colOff>
          <xdr:row>28</xdr:row>
          <xdr:rowOff>175260</xdr:rowOff>
        </xdr:from>
        <xdr:to>
          <xdr:col>8</xdr:col>
          <xdr:colOff>68580</xdr:colOff>
          <xdr:row>29</xdr:row>
          <xdr:rowOff>182880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B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480060</xdr:colOff>
          <xdr:row>31</xdr:row>
          <xdr:rowOff>0</xdr:rowOff>
        </xdr:from>
        <xdr:to>
          <xdr:col>8</xdr:col>
          <xdr:colOff>68580</xdr:colOff>
          <xdr:row>32</xdr:row>
          <xdr:rowOff>22860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B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4</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ysemail.sharepoint.com/sites/nyserda-ext/ExternalCollaboration/Contractors/MultifamilyDirectInjectionPilot/HDP/REDi%20Documents/REDI%20V2_ACTIVE_Password-HPD2023.xlsx" TargetMode="External"/><Relationship Id="rId1" Type="http://schemas.openxmlformats.org/officeDocument/2006/relationships/externalLinkPath" Target="https://nysemail.sharepoint.com/sites/nyserda-ext/ExternalCollaboration/Contractors/MultifamilyDirectInjectionPilot/HDP/REDi%20Documents/REDI%20V2_ACTIVE_Password-HPD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act List"/>
      <sheetName val="TAPTool"/>
      <sheetName val="Photo Links"/>
      <sheetName val="Scope 3 Analysis"/>
      <sheetName val="TAP Proforma"/>
      <sheetName val="Dropdowns_v2"/>
      <sheetName val="Final Dropdowns Resolved"/>
      <sheetName val="Pro Forma Rev"/>
      <sheetName val="TAPTool (2)"/>
    </sheetNames>
    <sheetDataSet>
      <sheetData sheetId="0"/>
      <sheetData sheetId="1"/>
      <sheetData sheetId="2"/>
      <sheetData sheetId="3"/>
      <sheetData sheetId="4"/>
      <sheetData sheetId="5"/>
      <sheetData sheetId="6"/>
      <sheetData sheetId="7"/>
      <sheetData sheetId="8"/>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Cost View" id="{05F5CE15-3451-4AAE-B5DB-8694A3425D92}"/>
</namedSheetViews>
</file>

<file path=xl/persons/person.xml><?xml version="1.0" encoding="utf-8"?>
<personList xmlns="http://schemas.microsoft.com/office/spreadsheetml/2018/threadedcomments" xmlns:x="http://schemas.openxmlformats.org/spreadsheetml/2006/main">
  <person displayName="Ezrachi, Daphna (HPD)" id="{DEFCD6EF-F970-42D0-87CD-FD8831BF50F0}" userId="S::ezrachid@hpd.nyc.gov::75053771-67a7-4e48-a157-7bf06ef851a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 dT="2025-10-29T18:47:14.51" personId="{DEFCD6EF-F970-42D0-87CD-FD8831BF50F0}" id="{F14F9CF6-72D7-4C5E-8F02-95A8CAF5A70C}">
    <text xml:space="preserve">This table will need a lot of updates. </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mailto:resiliency@hpd.nyc.gov" TargetMode="External"/><Relationship Id="rId13" Type="http://schemas.openxmlformats.org/officeDocument/2006/relationships/hyperlink" Target="https://www.nyc.gov/site/hpd/services-and-information/enterprise-green-communities-criteria-egcc.page" TargetMode="External"/><Relationship Id="rId3" Type="http://schemas.openxmlformats.org/officeDocument/2006/relationships/hyperlink" Target="https://www.nyc.gov/site/hpd/services-and-information/hpd-heating-policy.page" TargetMode="External"/><Relationship Id="rId7" Type="http://schemas.openxmlformats.org/officeDocument/2006/relationships/hyperlink" Target="mailto:blds.contact@hpd.nyc.gov" TargetMode="External"/><Relationship Id="rId12" Type="http://schemas.openxmlformats.org/officeDocument/2006/relationships/hyperlink" Target="https://www.nyc.gov/site/hpd/services-and-information/underwriting-electric-high-performance-buildings.page" TargetMode="External"/><Relationship Id="rId2" Type="http://schemas.openxmlformats.org/officeDocument/2006/relationships/hyperlink" Target="https://www.nyc.gov/site/hpd/services-and-information/ll97-guidance-for-affordable-housing.page" TargetMode="External"/><Relationship Id="rId1" Type="http://schemas.openxmlformats.org/officeDocument/2006/relationships/hyperlink" Target="https://www.nyc.gov/site/hpd/services-and-information/preservation-design.page" TargetMode="External"/><Relationship Id="rId6" Type="http://schemas.openxmlformats.org/officeDocument/2006/relationships/hyperlink" Target="mailto:sustainability@hpd.nyc.gov?subject=Design%20Guidelines%20Questions" TargetMode="External"/><Relationship Id="rId11" Type="http://schemas.openxmlformats.org/officeDocument/2006/relationships/hyperlink" Target="mailto:resiliency@hpd.nyc.gov?subject=Design%20Guidelines%20Questions" TargetMode="External"/><Relationship Id="rId5" Type="http://schemas.openxmlformats.org/officeDocument/2006/relationships/hyperlink" Target="https://www.coned.com/en/save-money/rebates-incentives-tax-credits/rebates-incentives-for-multifamily-customers/affordable-buildings" TargetMode="External"/><Relationship Id="rId15" Type="http://schemas.openxmlformats.org/officeDocument/2006/relationships/printerSettings" Target="../printerSettings/printerSettings1.bin"/><Relationship Id="rId10" Type="http://schemas.openxmlformats.org/officeDocument/2006/relationships/hyperlink" Target="mailto:blds.contact@hpd.nyc.gov?subject=Design%20Guidelines%20Questions" TargetMode="External"/><Relationship Id="rId4" Type="http://schemas.openxmlformats.org/officeDocument/2006/relationships/hyperlink" Target="https://www.nyc.gov/site/hpd/services-and-information/blds.page" TargetMode="External"/><Relationship Id="rId9" Type="http://schemas.openxmlformats.org/officeDocument/2006/relationships/hyperlink" Target="mailto:greencommunities@hpd.nyc.gov?subject=Design%20Guidelines%20Questions" TargetMode="External"/><Relationship Id="rId14" Type="http://schemas.openxmlformats.org/officeDocument/2006/relationships/hyperlink" Target="https://www.nyc.gov/site/hpd/services-and-information/redi.page"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www.nyc.gov/assets/hpd/downloads/pdfs/services/vrf-split-system-maintenance-plan.pdf" TargetMode="External"/><Relationship Id="rId13" Type="http://schemas.microsoft.com/office/2017/10/relationships/threadedComment" Target="../threadedComments/threadedComment1.xml"/><Relationship Id="rId3" Type="http://schemas.openxmlformats.org/officeDocument/2006/relationships/hyperlink" Target="https://www.nyc.gov/site/hpd/services-and-information/hpd-heating-policy.page" TargetMode="External"/><Relationship Id="rId7" Type="http://schemas.openxmlformats.org/officeDocument/2006/relationships/hyperlink" Target="https://www.nyc.gov/site/hpd/services-and-information/redi.page" TargetMode="External"/><Relationship Id="rId12" Type="http://schemas.openxmlformats.org/officeDocument/2006/relationships/comments" Target="../comments1.xml"/><Relationship Id="rId2" Type="http://schemas.openxmlformats.org/officeDocument/2006/relationships/hyperlink" Target="https://www.nyc.gov/site/hpd/services-and-information/hpd-heating-policy.page" TargetMode="External"/><Relationship Id="rId1" Type="http://schemas.openxmlformats.org/officeDocument/2006/relationships/hyperlink" Target="https://www.nyc.gov/site/hpd/services-and-information/hpd-heating-policy.page" TargetMode="External"/><Relationship Id="rId6" Type="http://schemas.openxmlformats.org/officeDocument/2006/relationships/hyperlink" Target="mailto:Sustainability@hpd.nyc.gov" TargetMode="External"/><Relationship Id="rId11" Type="http://schemas.openxmlformats.org/officeDocument/2006/relationships/vmlDrawing" Target="../drawings/vmlDrawing1.vml"/><Relationship Id="rId5" Type="http://schemas.openxmlformats.org/officeDocument/2006/relationships/hyperlink" Target="https://www.nyc.gov/site/hpd/services-and-information/redi.page" TargetMode="External"/><Relationship Id="rId10" Type="http://schemas.openxmlformats.org/officeDocument/2006/relationships/printerSettings" Target="../printerSettings/printerSettings10.bin"/><Relationship Id="rId4" Type="http://schemas.openxmlformats.org/officeDocument/2006/relationships/hyperlink" Target="https://www.nyc.gov/site/hpd/services-and-information/redi.page" TargetMode="External"/><Relationship Id="rId9" Type="http://schemas.openxmlformats.org/officeDocument/2006/relationships/hyperlink" Target="https://www.nyc.gov/assets/hpd/downloads/excel/redi-cost-scoping-tool.xlsx" TargetMode="External"/></Relationships>
</file>

<file path=xl/worksheets/_rels/sheet1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2.bin"/><Relationship Id="rId1" Type="http://schemas.openxmlformats.org/officeDocument/2006/relationships/hyperlink" Target="https://www.nyc.gov/site/hpd/services-and-information/enterprise-green-communities-criteria-egcc.page" TargetMode="External"/><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nyc.gov/assets/hpd/downloads/pdfs/services/rehab-classification-matrix-and-definitions.pdf" TargetMode="External"/><Relationship Id="rId2" Type="http://schemas.openxmlformats.org/officeDocument/2006/relationships/hyperlink" Target="https://www.nyc.gov/site/hpd/services-and-information/ll97-guidance-for-affordable-housing.page" TargetMode="External"/><Relationship Id="rId1" Type="http://schemas.openxmlformats.org/officeDocument/2006/relationships/hyperlink" Target="https://www.nyc.gov/assets/hpd/downloads/pdfs/services/rehab-classification-matrix-and-definitions.pdf"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nyc.gov/site/hpd/services-and-information/hpd-heating-policy.page" TargetMode="External"/><Relationship Id="rId3" Type="http://schemas.openxmlformats.org/officeDocument/2006/relationships/hyperlink" Target="https://www.nyc.gov/assets/buildings/newsletters/DOB_BN_LL92-94_111519.html" TargetMode="External"/><Relationship Id="rId7" Type="http://schemas.openxmlformats.org/officeDocument/2006/relationships/hyperlink" Target="https://www.nyc.gov/site/hpd/services-and-information/hpd-heating-policy.page" TargetMode="External"/><Relationship Id="rId2" Type="http://schemas.openxmlformats.org/officeDocument/2006/relationships/hyperlink" Target="https://www.nyc.gov/site/hpd/services-and-information/ll97-guidance-for-affordable-housing.page" TargetMode="External"/><Relationship Id="rId1" Type="http://schemas.openxmlformats.org/officeDocument/2006/relationships/hyperlink" Target="https://www.greencommunitiesonline.org/appendices" TargetMode="External"/><Relationship Id="rId6" Type="http://schemas.openxmlformats.org/officeDocument/2006/relationships/hyperlink" Target="https://www.nyc.gov/site/hpd/services-and-information/underwriting-electric-high-performance-buildings.page" TargetMode="External"/><Relationship Id="rId5" Type="http://schemas.openxmlformats.org/officeDocument/2006/relationships/hyperlink" Target="https://www.nyc.gov/site/hpd/services-and-information/broadband-development-projects.page" TargetMode="External"/><Relationship Id="rId10" Type="http://schemas.openxmlformats.org/officeDocument/2006/relationships/printerSettings" Target="../printerSettings/printerSettings5.bin"/><Relationship Id="rId4" Type="http://schemas.openxmlformats.org/officeDocument/2006/relationships/hyperlink" Target="https://www.nyc.gov/site/hpd/services-and-information/solar-where-feasible.page" TargetMode="External"/><Relationship Id="rId9" Type="http://schemas.openxmlformats.org/officeDocument/2006/relationships/hyperlink" Target="http://www.greencommunitiesonline.org/sites/default/files/5.1b_prescriptive_pathway_nyc_overlay_published.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nyc.gov/site/hpd/services-and-information/hpd-heating-policy.page" TargetMode="External"/><Relationship Id="rId3" Type="http://schemas.openxmlformats.org/officeDocument/2006/relationships/hyperlink" Target="https://www.nyc.gov/site/hpd/services-and-information/hpd-heating-policy.page" TargetMode="External"/><Relationship Id="rId7" Type="http://schemas.openxmlformats.org/officeDocument/2006/relationships/hyperlink" Target="https://www.nyc.gov/site/hpd/services-and-information/broadband-development-projects.page" TargetMode="External"/><Relationship Id="rId2" Type="http://schemas.openxmlformats.org/officeDocument/2006/relationships/hyperlink" Target="https://www.nyc.gov/site/hpd/services-and-information/ll97-guidance-for-affordable-housing.page" TargetMode="External"/><Relationship Id="rId1" Type="http://schemas.openxmlformats.org/officeDocument/2006/relationships/hyperlink" Target="https://www.greencommunitiesonline.org/appendices" TargetMode="External"/><Relationship Id="rId6" Type="http://schemas.openxmlformats.org/officeDocument/2006/relationships/hyperlink" Target="https://www.nyc.gov/site/hpd/services-and-information/solar-where-feasible.page" TargetMode="External"/><Relationship Id="rId11" Type="http://schemas.openxmlformats.org/officeDocument/2006/relationships/printerSettings" Target="../printerSettings/printerSettings7.bin"/><Relationship Id="rId5" Type="http://schemas.openxmlformats.org/officeDocument/2006/relationships/hyperlink" Target="https://www.nyc.gov/assets/buildings/newsletters/DOB_BN_LL92-94_111519.html" TargetMode="External"/><Relationship Id="rId10" Type="http://schemas.openxmlformats.org/officeDocument/2006/relationships/hyperlink" Target="https://www.nyc.gov/site/hpd/services-and-information/hpd-heating-policy.page" TargetMode="External"/><Relationship Id="rId4" Type="http://schemas.openxmlformats.org/officeDocument/2006/relationships/hyperlink" Target="https://www.nyc.gov/site/hpd/services-and-information/hpd-heating-policy.page" TargetMode="External"/><Relationship Id="rId9" Type="http://schemas.openxmlformats.org/officeDocument/2006/relationships/hyperlink" Target="https://www.nyc.gov/site/hpd/services-and-information/underwriting-electric-high-performance-buildings.pag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sanitation.my.site.com/recyclingmaterialsrequest/s/?language=en_US" TargetMode="External"/><Relationship Id="rId13" Type="http://schemas.openxmlformats.org/officeDocument/2006/relationships/hyperlink" Target="https://www.nyc.gov/site/hpd/services-and-information/benchmarking-protocol.page" TargetMode="External"/><Relationship Id="rId18" Type="http://schemas.openxmlformats.org/officeDocument/2006/relationships/hyperlink" Target="mailto:greencommunities@hpd.nyc.gov" TargetMode="External"/><Relationship Id="rId26" Type="http://schemas.openxmlformats.org/officeDocument/2006/relationships/hyperlink" Target="https://www.nyc.gov/site/hpd/services-and-information/sustainability.page" TargetMode="External"/><Relationship Id="rId3" Type="http://schemas.openxmlformats.org/officeDocument/2006/relationships/hyperlink" Target="https://www.nyc.gov/assets/buildings/newsletters/DOB_BN_LL92-94_111519.html" TargetMode="External"/><Relationship Id="rId21" Type="http://schemas.openxmlformats.org/officeDocument/2006/relationships/hyperlink" Target="chrome-extension://efaidnbmnnnibpcajpcglclefindmkaj/https:/www.energystar.gov/sites/default/files/asset/document/ENERGY%20STAR%20MFNC%20Rater%20Field%20Checklist%20Version%201_1.1_1.2_Rev03.pdf" TargetMode="External"/><Relationship Id="rId7" Type="http://schemas.openxmlformats.org/officeDocument/2006/relationships/hyperlink" Target="https://www.nyc.gov/assets/dsny/site/our-work/waste-management-plans-2" TargetMode="External"/><Relationship Id="rId12" Type="http://schemas.openxmlformats.org/officeDocument/2006/relationships/hyperlink" Target="https://www.nyc.gov/assets/dsny/site/services/food-scraps-and-yard-waste-page/composting-residents-organics" TargetMode="External"/><Relationship Id="rId17" Type="http://schemas.openxmlformats.org/officeDocument/2006/relationships/hyperlink" Target="https://www.nyc.gov/site/hpd/services-and-information/underwriting-electric-high-performance-buildings.page" TargetMode="External"/><Relationship Id="rId25" Type="http://schemas.openxmlformats.org/officeDocument/2006/relationships/hyperlink" Target="https://www.nyc.gov/site/hpd/services-and-information/broadband-development-projects.page" TargetMode="External"/><Relationship Id="rId2" Type="http://schemas.openxmlformats.org/officeDocument/2006/relationships/hyperlink" Target="https://www.nyc.gov/site/hpd/services-and-information/solar-where-feasible.page" TargetMode="External"/><Relationship Id="rId16" Type="http://schemas.openxmlformats.org/officeDocument/2006/relationships/hyperlink" Target="https://www.nyc.gov/site/hpd/services-and-information/hpd-nyserda-retrofit-electrification-pilot.page" TargetMode="External"/><Relationship Id="rId20" Type="http://schemas.openxmlformats.org/officeDocument/2006/relationships/hyperlink" Target="chrome-extension://efaidnbmnnnibpcajpcglclefindmkaj/https:/www.energystar.gov/sites/default/files/asset/document/ENERGY%20STAR%20MFNC%20HVAC%20Functional%20Testing%20Checklist%20Version%201_1.1_1.2_Rev03.pdf" TargetMode="External"/><Relationship Id="rId1" Type="http://schemas.openxmlformats.org/officeDocument/2006/relationships/hyperlink" Target="https://www.nyc.gov/site/hpd/services-and-information/ll97-guidance-for-affordable-housing.page" TargetMode="External"/><Relationship Id="rId6" Type="http://schemas.openxmlformats.org/officeDocument/2006/relationships/hyperlink" Target="https://www.nyc.gov/site/planning/plans/active-design-guidelines/active-design-guidelines.page" TargetMode="External"/><Relationship Id="rId11" Type="http://schemas.openxmlformats.org/officeDocument/2006/relationships/hyperlink" Target="https://www.nyc.gov/assets/hpd/downloads/pdfs/services/aging-in-place-specifications.pdf" TargetMode="External"/><Relationship Id="rId24" Type="http://schemas.openxmlformats.org/officeDocument/2006/relationships/hyperlink" Target="https://www.nyc.gov/site/hpd/services-and-information/hpd-heating-policy.page" TargetMode="External"/><Relationship Id="rId5" Type="http://schemas.openxmlformats.org/officeDocument/2006/relationships/hyperlink" Target="https://www.nyc.gov/site/doh/business/permits-and-licenses/smoke-free-air-act-exemptions-and-registrations.page" TargetMode="External"/><Relationship Id="rId15" Type="http://schemas.openxmlformats.org/officeDocument/2006/relationships/hyperlink" Target="chrome-extension://efaidnbmnnnibpcajpcglclefindmkaj/https:/www.aqmd.gov/docs/default-source/rule-book/reg-xi/rule-1168.pdf?sfvrsn=4" TargetMode="External"/><Relationship Id="rId23" Type="http://schemas.openxmlformats.org/officeDocument/2006/relationships/hyperlink" Target="https://www.nyc.gov/site/hpd/services-and-information/hpd-heating-policy.page" TargetMode="External"/><Relationship Id="rId10" Type="http://schemas.openxmlformats.org/officeDocument/2006/relationships/hyperlink" Target="https://www.nyc.gov/assets/buildings/local_laws/ll55of2018.pdf" TargetMode="External"/><Relationship Id="rId19" Type="http://schemas.openxmlformats.org/officeDocument/2006/relationships/hyperlink" Target="https://darksky.org/what-we-do/darksky-approved/products-companies/" TargetMode="External"/><Relationship Id="rId4" Type="http://schemas.openxmlformats.org/officeDocument/2006/relationships/hyperlink" Target="https://lookforwatersense.epa.gov/products/" TargetMode="External"/><Relationship Id="rId9" Type="http://schemas.openxmlformats.org/officeDocument/2006/relationships/hyperlink" Target="https://www.nyc.gov/assets/buildings/local_laws/ll55of2018.pdf" TargetMode="External"/><Relationship Id="rId14" Type="http://schemas.openxmlformats.org/officeDocument/2006/relationships/hyperlink" Target="chrome-extension://efaidnbmnnnibpcajpcglclefindmkaj/https:/www.aqmd.gov/docs/default-source/rule-book/reg-xi/r1113.pdf?sfvrsn=24" TargetMode="External"/><Relationship Id="rId22" Type="http://schemas.openxmlformats.org/officeDocument/2006/relationships/hyperlink" Target="https://homefree.healthybuilding.net/products/7-insulation" TargetMode="External"/><Relationship Id="rId27"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resiliency@hpd.nyc.gov" TargetMode="External"/><Relationship Id="rId1" Type="http://schemas.openxmlformats.org/officeDocument/2006/relationships/hyperlink" Target="mailto:sustainability@hpd.nyc.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37447"/>
    <pageSetUpPr fitToPage="1"/>
  </sheetPr>
  <dimension ref="A1:AI33"/>
  <sheetViews>
    <sheetView showGridLines="0" tabSelected="1" zoomScaleNormal="100" workbookViewId="0">
      <pane ySplit="1" topLeftCell="A14" activePane="bottomLeft" state="frozen"/>
      <selection pane="bottomLeft" activeCell="E35" sqref="E35"/>
    </sheetView>
  </sheetViews>
  <sheetFormatPr defaultColWidth="9.140625" defaultRowHeight="13.9"/>
  <cols>
    <col min="1" max="1" width="5.7109375" style="50" customWidth="1"/>
    <col min="2" max="5" width="8.7109375" style="50" customWidth="1"/>
    <col min="6" max="6" width="3.7109375" style="50" customWidth="1"/>
    <col min="7" max="10" width="8.7109375" style="50" customWidth="1"/>
    <col min="11" max="11" width="3.7109375" style="50" customWidth="1"/>
    <col min="12" max="19" width="8.7109375" style="50" customWidth="1"/>
    <col min="20" max="20" width="3.7109375" style="50" customWidth="1"/>
    <col min="21" max="24" width="8.7109375" style="50" customWidth="1"/>
    <col min="25" max="25" width="5.7109375" style="50" customWidth="1"/>
    <col min="26" max="16384" width="9.140625" style="50"/>
  </cols>
  <sheetData>
    <row r="1" spans="1:35" ht="35.1" customHeight="1">
      <c r="A1" s="104"/>
      <c r="B1" s="838" t="s">
        <v>0</v>
      </c>
      <c r="C1" s="838"/>
      <c r="D1" s="838"/>
      <c r="E1" s="838"/>
      <c r="F1" s="838"/>
      <c r="G1" s="838"/>
      <c r="H1" s="838"/>
      <c r="I1" s="838"/>
      <c r="J1" s="838"/>
      <c r="K1" s="838"/>
      <c r="L1" s="838"/>
      <c r="M1" s="838"/>
      <c r="N1" s="838"/>
      <c r="O1" s="838"/>
      <c r="P1" s="838"/>
      <c r="Q1" s="838"/>
      <c r="R1" s="838"/>
      <c r="S1" s="838"/>
      <c r="T1" s="838"/>
      <c r="U1" s="838"/>
      <c r="V1" s="838"/>
      <c r="W1" s="838"/>
      <c r="X1" s="838"/>
      <c r="Y1" s="102"/>
    </row>
    <row r="2" spans="1:35" s="15" customFormat="1" ht="30" customHeight="1">
      <c r="A2" s="105"/>
      <c r="B2" s="837" t="s">
        <v>1</v>
      </c>
      <c r="C2" s="837"/>
      <c r="D2" s="837"/>
      <c r="E2" s="837"/>
      <c r="F2" s="837"/>
      <c r="G2" s="837"/>
      <c r="H2" s="837"/>
      <c r="I2" s="837"/>
      <c r="J2" s="837"/>
      <c r="K2" s="837"/>
      <c r="L2" s="837"/>
      <c r="M2" s="837"/>
      <c r="N2" s="837"/>
      <c r="O2" s="837"/>
      <c r="P2" s="837"/>
      <c r="Q2" s="837"/>
      <c r="R2" s="837"/>
      <c r="S2" s="837"/>
      <c r="T2" s="837"/>
      <c r="U2" s="837"/>
      <c r="V2" s="837"/>
      <c r="W2" s="837"/>
      <c r="X2" s="837"/>
      <c r="Y2" s="103"/>
    </row>
    <row r="3" spans="1:35" s="1" customFormat="1" ht="30" customHeight="1">
      <c r="A3" s="109"/>
      <c r="B3" s="444" t="s">
        <v>2</v>
      </c>
      <c r="C3" s="111"/>
      <c r="D3" s="111"/>
      <c r="E3" s="111"/>
      <c r="F3" s="109"/>
      <c r="G3" s="109"/>
      <c r="H3" s="109"/>
      <c r="I3" s="109"/>
      <c r="J3" s="109"/>
      <c r="K3" s="109"/>
      <c r="L3" s="109"/>
      <c r="M3" s="109"/>
      <c r="N3" s="109"/>
      <c r="O3" s="109"/>
      <c r="P3" s="109"/>
      <c r="Q3" s="109"/>
      <c r="R3" s="109"/>
      <c r="S3" s="109"/>
      <c r="T3" s="109"/>
      <c r="U3" s="109"/>
      <c r="V3" s="109"/>
      <c r="W3" s="109"/>
      <c r="X3" s="109"/>
      <c r="Y3" s="109"/>
    </row>
    <row r="4" spans="1:35" s="15" customFormat="1" ht="20.100000000000001" customHeight="1">
      <c r="A4" s="103"/>
      <c r="B4" s="857" t="s">
        <v>3</v>
      </c>
      <c r="C4" s="858"/>
      <c r="D4" s="858"/>
      <c r="E4" s="859"/>
      <c r="F4" s="107"/>
      <c r="G4" s="812" t="s">
        <v>4</v>
      </c>
      <c r="H4" s="813"/>
      <c r="I4" s="813"/>
      <c r="J4" s="814"/>
      <c r="K4" s="107"/>
      <c r="L4" s="845" t="s">
        <v>5</v>
      </c>
      <c r="M4" s="846"/>
      <c r="N4" s="846"/>
      <c r="O4" s="846"/>
      <c r="P4" s="846"/>
      <c r="Q4" s="846"/>
      <c r="R4" s="846"/>
      <c r="S4" s="847"/>
      <c r="T4" s="107"/>
      <c r="U4" s="865" t="s">
        <v>6</v>
      </c>
      <c r="V4" s="866"/>
      <c r="W4" s="866"/>
      <c r="X4" s="867"/>
      <c r="Y4" s="103"/>
    </row>
    <row r="5" spans="1:35" s="15" customFormat="1" ht="20.100000000000001" customHeight="1">
      <c r="A5" s="103"/>
      <c r="B5" s="860"/>
      <c r="C5" s="861"/>
      <c r="D5" s="861"/>
      <c r="E5" s="862"/>
      <c r="F5" s="107"/>
      <c r="G5" s="815"/>
      <c r="H5" s="816"/>
      <c r="I5" s="816"/>
      <c r="J5" s="817"/>
      <c r="K5" s="107"/>
      <c r="L5" s="821" t="s">
        <v>7</v>
      </c>
      <c r="M5" s="822"/>
      <c r="N5" s="822"/>
      <c r="O5" s="823"/>
      <c r="P5" s="863" t="s">
        <v>8</v>
      </c>
      <c r="Q5" s="846"/>
      <c r="R5" s="846"/>
      <c r="S5" s="847"/>
      <c r="T5" s="107"/>
      <c r="U5" s="868"/>
      <c r="V5" s="869"/>
      <c r="W5" s="869"/>
      <c r="X5" s="870"/>
      <c r="Y5" s="103"/>
    </row>
    <row r="6" spans="1:35" s="15" customFormat="1" ht="24" customHeight="1">
      <c r="A6" s="103"/>
      <c r="B6" s="874" t="s">
        <v>9</v>
      </c>
      <c r="C6" s="875"/>
      <c r="D6" s="875"/>
      <c r="E6" s="876"/>
      <c r="F6" s="107"/>
      <c r="G6" s="818" t="s">
        <v>10</v>
      </c>
      <c r="H6" s="819"/>
      <c r="I6" s="819"/>
      <c r="J6" s="820"/>
      <c r="K6" s="107"/>
      <c r="L6" s="832" t="s">
        <v>11</v>
      </c>
      <c r="M6" s="833"/>
      <c r="N6" s="833"/>
      <c r="O6" s="834"/>
      <c r="P6" s="832" t="s">
        <v>12</v>
      </c>
      <c r="Q6" s="833"/>
      <c r="R6" s="833"/>
      <c r="S6" s="864"/>
      <c r="T6" s="107"/>
      <c r="U6" s="871" t="s">
        <v>13</v>
      </c>
      <c r="V6" s="872"/>
      <c r="W6" s="872"/>
      <c r="X6" s="873"/>
      <c r="Y6" s="103"/>
    </row>
    <row r="7" spans="1:35" s="15" customFormat="1" ht="24" customHeight="1">
      <c r="A7" s="103"/>
      <c r="B7" s="877"/>
      <c r="C7" s="875"/>
      <c r="D7" s="875"/>
      <c r="E7" s="876"/>
      <c r="F7" s="107"/>
      <c r="G7" s="818"/>
      <c r="H7" s="819"/>
      <c r="I7" s="819"/>
      <c r="J7" s="820"/>
      <c r="K7" s="107"/>
      <c r="L7" s="832"/>
      <c r="M7" s="833"/>
      <c r="N7" s="833"/>
      <c r="O7" s="834"/>
      <c r="P7" s="832"/>
      <c r="Q7" s="833"/>
      <c r="R7" s="833"/>
      <c r="S7" s="864"/>
      <c r="T7" s="107"/>
      <c r="U7" s="871"/>
      <c r="V7" s="872"/>
      <c r="W7" s="872"/>
      <c r="X7" s="873"/>
      <c r="Y7" s="103"/>
    </row>
    <row r="8" spans="1:35" s="15" customFormat="1" ht="24" customHeight="1">
      <c r="A8" s="103"/>
      <c r="B8" s="877"/>
      <c r="C8" s="875"/>
      <c r="D8" s="875"/>
      <c r="E8" s="876"/>
      <c r="F8" s="107"/>
      <c r="G8" s="818"/>
      <c r="H8" s="819"/>
      <c r="I8" s="819"/>
      <c r="J8" s="820"/>
      <c r="K8" s="107"/>
      <c r="L8" s="832"/>
      <c r="M8" s="833"/>
      <c r="N8" s="833"/>
      <c r="O8" s="834"/>
      <c r="P8" s="832"/>
      <c r="Q8" s="833"/>
      <c r="R8" s="833"/>
      <c r="S8" s="864"/>
      <c r="T8" s="107"/>
      <c r="U8" s="871"/>
      <c r="V8" s="872"/>
      <c r="W8" s="872"/>
      <c r="X8" s="873"/>
      <c r="Y8" s="103"/>
    </row>
    <row r="9" spans="1:35" s="15" customFormat="1" ht="24" customHeight="1">
      <c r="A9" s="103"/>
      <c r="B9" s="877"/>
      <c r="C9" s="875"/>
      <c r="D9" s="875"/>
      <c r="E9" s="876"/>
      <c r="F9" s="107"/>
      <c r="G9" s="818"/>
      <c r="H9" s="819"/>
      <c r="I9" s="819"/>
      <c r="J9" s="820"/>
      <c r="K9" s="107"/>
      <c r="L9" s="832"/>
      <c r="M9" s="833"/>
      <c r="N9" s="833"/>
      <c r="O9" s="834"/>
      <c r="P9" s="832"/>
      <c r="Q9" s="833"/>
      <c r="R9" s="833"/>
      <c r="S9" s="864"/>
      <c r="T9" s="107"/>
      <c r="U9" s="871"/>
      <c r="V9" s="872"/>
      <c r="W9" s="872"/>
      <c r="X9" s="873"/>
      <c r="Y9" s="103"/>
    </row>
    <row r="10" spans="1:35" s="15" customFormat="1" ht="24" customHeight="1">
      <c r="A10" s="103"/>
      <c r="B10" s="877"/>
      <c r="C10" s="875"/>
      <c r="D10" s="875"/>
      <c r="E10" s="876"/>
      <c r="F10" s="107"/>
      <c r="G10" s="818"/>
      <c r="H10" s="819"/>
      <c r="I10" s="819"/>
      <c r="J10" s="820"/>
      <c r="K10" s="107"/>
      <c r="L10" s="832"/>
      <c r="M10" s="833"/>
      <c r="N10" s="833"/>
      <c r="O10" s="834"/>
      <c r="P10" s="832"/>
      <c r="Q10" s="833"/>
      <c r="R10" s="833"/>
      <c r="S10" s="864"/>
      <c r="T10" s="107"/>
      <c r="U10" s="871"/>
      <c r="V10" s="872"/>
      <c r="W10" s="872"/>
      <c r="X10" s="873"/>
      <c r="Y10" s="103"/>
      <c r="AB10" s="835"/>
      <c r="AC10" s="835"/>
      <c r="AD10" s="835"/>
      <c r="AE10" s="835"/>
      <c r="AF10" s="836"/>
      <c r="AG10" s="836"/>
      <c r="AH10" s="836"/>
      <c r="AI10" s="836"/>
    </row>
    <row r="11" spans="1:35" s="15" customFormat="1" ht="40.5" customHeight="1">
      <c r="A11" s="103"/>
      <c r="B11" s="877"/>
      <c r="C11" s="875"/>
      <c r="D11" s="875"/>
      <c r="E11" s="876"/>
      <c r="F11" s="107"/>
      <c r="G11" s="818"/>
      <c r="H11" s="819"/>
      <c r="I11" s="819"/>
      <c r="J11" s="820"/>
      <c r="K11" s="107"/>
      <c r="L11" s="832"/>
      <c r="M11" s="833"/>
      <c r="N11" s="833"/>
      <c r="O11" s="834"/>
      <c r="P11" s="832"/>
      <c r="Q11" s="833"/>
      <c r="R11" s="833"/>
      <c r="S11" s="864"/>
      <c r="T11" s="107"/>
      <c r="U11" s="871"/>
      <c r="V11" s="872"/>
      <c r="W11" s="872"/>
      <c r="X11" s="873"/>
      <c r="Y11" s="103"/>
      <c r="AB11" s="835"/>
      <c r="AC11" s="835"/>
      <c r="AD11" s="835"/>
      <c r="AE11" s="835"/>
      <c r="AF11" s="836"/>
      <c r="AG11" s="836"/>
      <c r="AH11" s="836"/>
      <c r="AI11" s="836"/>
    </row>
    <row r="12" spans="1:35" s="15" customFormat="1" ht="24.75" customHeight="1">
      <c r="A12" s="103"/>
      <c r="B12" s="848" t="s">
        <v>14</v>
      </c>
      <c r="C12" s="849"/>
      <c r="D12" s="849"/>
      <c r="E12" s="850"/>
      <c r="F12" s="107"/>
      <c r="G12" s="851" t="s">
        <v>14</v>
      </c>
      <c r="H12" s="852"/>
      <c r="I12" s="852"/>
      <c r="J12" s="853"/>
      <c r="K12" s="107"/>
      <c r="L12" s="854" t="s">
        <v>15</v>
      </c>
      <c r="M12" s="855"/>
      <c r="N12" s="855"/>
      <c r="O12" s="856"/>
      <c r="P12" s="839" t="s">
        <v>16</v>
      </c>
      <c r="Q12" s="840"/>
      <c r="R12" s="840"/>
      <c r="S12" s="841"/>
      <c r="T12" s="107"/>
      <c r="U12" s="842" t="s">
        <v>17</v>
      </c>
      <c r="V12" s="843"/>
      <c r="W12" s="843"/>
      <c r="X12" s="844"/>
      <c r="Y12" s="103"/>
      <c r="AB12" s="835"/>
      <c r="AC12" s="835"/>
      <c r="AD12" s="835"/>
      <c r="AE12" s="835"/>
      <c r="AF12" s="836"/>
      <c r="AG12" s="836"/>
      <c r="AH12" s="836"/>
      <c r="AI12" s="836"/>
    </row>
    <row r="13" spans="1:35" s="15" customFormat="1" ht="30" customHeight="1">
      <c r="A13" s="103"/>
      <c r="B13" s="445" t="s">
        <v>18</v>
      </c>
      <c r="C13" s="110"/>
      <c r="D13" s="110"/>
      <c r="E13" s="110"/>
      <c r="F13" s="103"/>
      <c r="G13" s="103"/>
      <c r="H13" s="103"/>
      <c r="I13" s="103"/>
      <c r="J13" s="103"/>
      <c r="K13" s="103"/>
      <c r="L13" s="103"/>
      <c r="M13" s="103"/>
      <c r="N13" s="103"/>
      <c r="O13" s="103"/>
      <c r="P13" s="103"/>
      <c r="Q13" s="103"/>
      <c r="R13" s="103"/>
      <c r="S13" s="103"/>
      <c r="T13" s="103"/>
      <c r="U13" s="103"/>
      <c r="V13" s="103"/>
      <c r="W13" s="103"/>
      <c r="X13" s="103"/>
      <c r="Y13" s="103"/>
      <c r="AB13" s="835"/>
      <c r="AC13" s="835"/>
      <c r="AD13" s="835"/>
      <c r="AE13" s="835"/>
      <c r="AF13" s="836"/>
      <c r="AG13" s="836"/>
      <c r="AH13" s="836"/>
      <c r="AI13" s="836"/>
    </row>
    <row r="14" spans="1:35" s="15" customFormat="1" ht="30" customHeight="1">
      <c r="A14" s="103"/>
      <c r="B14" s="830" t="s">
        <v>19</v>
      </c>
      <c r="C14" s="831"/>
      <c r="D14" s="831"/>
      <c r="E14" s="831"/>
      <c r="F14" s="831"/>
      <c r="G14" s="831"/>
      <c r="H14" s="831"/>
      <c r="I14" s="831"/>
      <c r="J14" s="831"/>
      <c r="K14" s="831"/>
      <c r="L14" s="831"/>
      <c r="M14" s="831"/>
      <c r="N14" s="831"/>
      <c r="O14" s="831"/>
      <c r="P14" s="831"/>
      <c r="Q14" s="831"/>
      <c r="R14" s="831"/>
      <c r="S14" s="831"/>
      <c r="T14" s="831"/>
      <c r="U14" s="831"/>
      <c r="V14" s="831"/>
      <c r="W14" s="831"/>
      <c r="X14" s="831"/>
      <c r="Y14" s="103"/>
      <c r="AB14" s="835"/>
      <c r="AC14" s="835"/>
      <c r="AD14" s="835"/>
      <c r="AE14" s="835"/>
      <c r="AF14" s="836"/>
      <c r="AG14" s="836"/>
      <c r="AH14" s="836"/>
      <c r="AI14" s="836"/>
    </row>
    <row r="15" spans="1:35" s="15" customFormat="1" ht="30" customHeight="1">
      <c r="A15" s="103"/>
      <c r="B15" s="828" t="s">
        <v>20</v>
      </c>
      <c r="C15" s="829"/>
      <c r="D15" s="829"/>
      <c r="E15" s="829"/>
      <c r="F15" s="829"/>
      <c r="G15" s="829"/>
      <c r="H15" s="829"/>
      <c r="I15" s="829"/>
      <c r="J15" s="829"/>
      <c r="K15" s="829"/>
      <c r="L15" s="829"/>
      <c r="M15" s="829"/>
      <c r="N15" s="829"/>
      <c r="O15" s="829"/>
      <c r="P15" s="829"/>
      <c r="Q15" s="829"/>
      <c r="R15" s="829"/>
      <c r="S15" s="829"/>
      <c r="T15" s="829"/>
      <c r="U15" s="829"/>
      <c r="V15" s="829"/>
      <c r="W15" s="829"/>
      <c r="X15" s="829"/>
      <c r="Y15" s="103"/>
      <c r="AB15" s="835"/>
      <c r="AC15" s="835"/>
      <c r="AD15" s="835"/>
      <c r="AE15" s="835"/>
      <c r="AF15" s="836"/>
      <c r="AG15" s="836"/>
      <c r="AH15" s="836"/>
      <c r="AI15" s="836"/>
    </row>
    <row r="16" spans="1:35" s="15" customFormat="1" ht="30" customHeight="1">
      <c r="A16" s="103"/>
      <c r="B16" s="826" t="s">
        <v>21</v>
      </c>
      <c r="C16" s="827"/>
      <c r="D16" s="827"/>
      <c r="E16" s="827"/>
      <c r="F16" s="827"/>
      <c r="G16" s="827"/>
      <c r="H16" s="827"/>
      <c r="I16" s="827"/>
      <c r="J16" s="827"/>
      <c r="K16" s="827"/>
      <c r="L16" s="827"/>
      <c r="M16" s="827"/>
      <c r="N16" s="827"/>
      <c r="O16" s="827"/>
      <c r="P16" s="827"/>
      <c r="Q16" s="827"/>
      <c r="R16" s="827"/>
      <c r="S16" s="827"/>
      <c r="T16" s="827"/>
      <c r="U16" s="827"/>
      <c r="V16" s="827"/>
      <c r="W16" s="827"/>
      <c r="X16" s="827"/>
      <c r="Y16" s="103"/>
    </row>
    <row r="17" spans="1:25" s="15" customFormat="1" ht="13.15">
      <c r="A17" s="103"/>
      <c r="B17" s="108"/>
      <c r="C17" s="108"/>
      <c r="D17" s="108"/>
      <c r="E17" s="108"/>
      <c r="F17" s="108"/>
      <c r="G17" s="108"/>
      <c r="H17" s="108"/>
      <c r="I17" s="108"/>
      <c r="J17" s="108"/>
      <c r="K17" s="108"/>
      <c r="L17" s="108"/>
      <c r="M17" s="108"/>
      <c r="N17" s="108"/>
      <c r="O17" s="108"/>
      <c r="P17" s="103"/>
      <c r="Q17" s="103"/>
      <c r="R17" s="103"/>
      <c r="S17" s="103"/>
      <c r="T17" s="103"/>
      <c r="U17" s="103"/>
      <c r="V17" s="103"/>
      <c r="W17" s="103"/>
      <c r="X17" s="103"/>
      <c r="Y17" s="103"/>
    </row>
    <row r="18" spans="1:25" s="15" customFormat="1" ht="15" customHeight="1">
      <c r="A18" s="103"/>
      <c r="B18" s="107" t="s">
        <v>22</v>
      </c>
      <c r="C18" s="107"/>
      <c r="D18" s="103"/>
      <c r="E18" s="103"/>
      <c r="F18" s="330"/>
      <c r="G18" s="329" t="s">
        <v>23</v>
      </c>
      <c r="H18" s="329"/>
      <c r="I18" s="329"/>
      <c r="J18" s="329"/>
      <c r="K18" s="103"/>
      <c r="L18" s="103"/>
      <c r="M18" s="103"/>
      <c r="N18" s="103"/>
      <c r="O18" s="103"/>
      <c r="P18" s="103"/>
      <c r="Q18" s="103"/>
      <c r="R18" s="103"/>
      <c r="S18" s="103"/>
      <c r="T18" s="103"/>
      <c r="U18" s="103"/>
      <c r="V18" s="103"/>
      <c r="W18" s="103"/>
      <c r="X18" s="103"/>
      <c r="Y18" s="103"/>
    </row>
    <row r="19" spans="1:25" s="15" customFormat="1" ht="15" customHeight="1">
      <c r="A19" s="103"/>
      <c r="B19" s="107" t="s">
        <v>24</v>
      </c>
      <c r="C19" s="107"/>
      <c r="D19" s="103"/>
      <c r="E19" s="103"/>
      <c r="F19" s="330"/>
      <c r="G19" s="329" t="s">
        <v>25</v>
      </c>
      <c r="H19" s="329"/>
      <c r="I19" s="329"/>
      <c r="J19" s="103" t="s">
        <v>26</v>
      </c>
      <c r="K19" s="103"/>
      <c r="L19" s="103"/>
      <c r="M19" s="103"/>
      <c r="N19" s="103"/>
      <c r="O19" s="103"/>
      <c r="P19" s="103"/>
      <c r="Q19" s="103"/>
      <c r="R19" s="103"/>
      <c r="S19" s="103"/>
      <c r="T19" s="103"/>
      <c r="U19" s="103"/>
      <c r="V19" s="103"/>
      <c r="W19" s="103"/>
      <c r="X19" s="103"/>
      <c r="Y19" s="103"/>
    </row>
    <row r="20" spans="1:25" s="15" customFormat="1" ht="15" customHeight="1">
      <c r="A20" s="103"/>
      <c r="B20" s="499" t="s">
        <v>27</v>
      </c>
      <c r="C20" s="107"/>
      <c r="D20" s="103"/>
      <c r="E20" s="103"/>
      <c r="F20" s="330"/>
      <c r="G20" s="329" t="s">
        <v>28</v>
      </c>
      <c r="H20" s="329"/>
      <c r="I20" s="329"/>
      <c r="J20" s="329"/>
      <c r="K20" s="103"/>
      <c r="L20" s="103"/>
      <c r="M20" s="103"/>
      <c r="N20" s="103"/>
      <c r="O20" s="103"/>
      <c r="P20" s="103"/>
      <c r="Q20" s="103"/>
      <c r="R20" s="103"/>
      <c r="S20" s="103"/>
      <c r="T20" s="103"/>
      <c r="U20" s="103"/>
      <c r="V20" s="103"/>
      <c r="W20" s="103"/>
      <c r="X20" s="103"/>
      <c r="Y20" s="103"/>
    </row>
    <row r="21" spans="1:25" s="15" customFormat="1" ht="15" customHeight="1">
      <c r="A21" s="103"/>
      <c r="B21" s="107" t="s">
        <v>29</v>
      </c>
      <c r="C21" s="107"/>
      <c r="D21" s="103"/>
      <c r="E21" s="103"/>
      <c r="F21" s="103"/>
      <c r="G21" s="103"/>
      <c r="H21" s="103"/>
      <c r="I21" s="103"/>
      <c r="J21" s="103"/>
      <c r="K21" s="103"/>
      <c r="L21" s="103"/>
      <c r="M21" s="103"/>
      <c r="N21" s="103"/>
      <c r="O21" s="103"/>
      <c r="P21" s="103"/>
      <c r="Q21" s="103"/>
      <c r="R21" s="103"/>
      <c r="S21" s="103"/>
      <c r="T21" s="103"/>
      <c r="U21" s="103"/>
      <c r="V21" s="103"/>
      <c r="W21" s="103"/>
      <c r="X21" s="103"/>
      <c r="Y21" s="103"/>
    </row>
    <row r="22" spans="1:25" s="15" customFormat="1" ht="30" customHeight="1">
      <c r="A22" s="103"/>
      <c r="B22" s="825" t="s">
        <v>30</v>
      </c>
      <c r="C22" s="825"/>
      <c r="D22" s="825"/>
      <c r="E22" s="103"/>
      <c r="F22" s="103"/>
      <c r="G22" s="103"/>
      <c r="H22" s="103"/>
      <c r="I22" s="103"/>
      <c r="J22" s="103"/>
      <c r="K22" s="103"/>
      <c r="L22" s="103"/>
      <c r="M22" s="103"/>
      <c r="N22" s="103"/>
      <c r="O22" s="103"/>
      <c r="P22" s="103"/>
      <c r="Q22" s="103"/>
      <c r="R22" s="103"/>
      <c r="S22" s="103"/>
      <c r="T22" s="103"/>
      <c r="U22" s="103"/>
      <c r="V22" s="103"/>
      <c r="W22" s="103"/>
      <c r="X22" s="103"/>
      <c r="Y22" s="103"/>
    </row>
    <row r="23" spans="1:25" s="15" customFormat="1" ht="13.15">
      <c r="A23" s="103"/>
      <c r="B23" s="824" t="s">
        <v>31</v>
      </c>
      <c r="C23" s="824"/>
      <c r="D23" s="824"/>
      <c r="E23" s="824"/>
      <c r="F23" s="103"/>
      <c r="G23" s="103"/>
      <c r="H23" s="103"/>
      <c r="I23" s="103"/>
      <c r="J23" s="103"/>
      <c r="K23" s="103"/>
      <c r="L23" s="103"/>
      <c r="M23" s="103"/>
      <c r="N23" s="103"/>
      <c r="O23" s="103"/>
      <c r="P23" s="103"/>
      <c r="Q23" s="103"/>
      <c r="R23" s="103"/>
      <c r="S23" s="103"/>
      <c r="T23" s="103"/>
      <c r="U23" s="103"/>
      <c r="V23" s="103"/>
      <c r="W23" s="103"/>
      <c r="X23" s="103"/>
      <c r="Y23" s="103"/>
    </row>
    <row r="24" spans="1:25" s="15" customFormat="1" ht="13.15">
      <c r="A24" s="103"/>
      <c r="B24" s="106" t="s">
        <v>32</v>
      </c>
      <c r="C24" s="103"/>
      <c r="D24" s="103"/>
      <c r="E24" s="103"/>
      <c r="F24" s="103"/>
      <c r="G24" s="103"/>
      <c r="H24" s="103"/>
      <c r="I24" s="103"/>
      <c r="J24" s="103"/>
      <c r="K24" s="103"/>
      <c r="L24" s="103"/>
      <c r="M24" s="103"/>
      <c r="N24" s="103"/>
      <c r="O24" s="103"/>
      <c r="P24" s="103"/>
      <c r="Q24" s="103"/>
      <c r="R24" s="103"/>
      <c r="S24" s="103"/>
      <c r="T24" s="103"/>
      <c r="U24" s="103"/>
      <c r="V24" s="103"/>
      <c r="W24" s="103"/>
      <c r="X24" s="103"/>
      <c r="Y24" s="103"/>
    </row>
    <row r="25" spans="1:25" s="15" customFormat="1" ht="13.15">
      <c r="A25" s="103"/>
      <c r="B25" s="106" t="s">
        <v>33</v>
      </c>
      <c r="C25" s="103"/>
      <c r="D25" s="103"/>
      <c r="E25" s="103"/>
      <c r="F25" s="103"/>
      <c r="G25" s="103"/>
      <c r="H25" s="103"/>
      <c r="I25" s="103"/>
      <c r="J25" s="103"/>
      <c r="K25" s="103"/>
      <c r="L25" s="103"/>
      <c r="M25" s="103"/>
      <c r="N25" s="103"/>
      <c r="O25" s="103"/>
      <c r="P25" s="103"/>
      <c r="Q25" s="103"/>
      <c r="R25" s="103"/>
      <c r="S25" s="103"/>
      <c r="T25" s="103"/>
      <c r="U25" s="103"/>
      <c r="V25" s="103"/>
      <c r="W25" s="103"/>
      <c r="X25" s="103"/>
      <c r="Y25" s="103"/>
    </row>
    <row r="26" spans="1:25" s="15" customFormat="1" ht="13.15">
      <c r="A26" s="103"/>
      <c r="B26" s="106" t="s">
        <v>34</v>
      </c>
      <c r="C26" s="330"/>
      <c r="D26" s="330"/>
      <c r="E26" s="330"/>
      <c r="F26" s="330"/>
      <c r="G26" s="330"/>
      <c r="H26" s="103"/>
      <c r="I26" s="103"/>
      <c r="J26" s="103"/>
      <c r="K26" s="103"/>
      <c r="L26" s="103"/>
      <c r="M26" s="103"/>
      <c r="N26" s="103"/>
      <c r="O26" s="103"/>
      <c r="P26" s="103"/>
      <c r="Q26" s="103"/>
      <c r="R26" s="103"/>
      <c r="S26" s="103"/>
      <c r="T26" s="103"/>
      <c r="U26" s="103"/>
      <c r="V26" s="103"/>
      <c r="W26" s="103"/>
      <c r="X26" s="103"/>
      <c r="Y26" s="103"/>
    </row>
    <row r="27" spans="1:25" s="15" customFormat="1" ht="13.15">
      <c r="A27" s="103"/>
      <c r="B27" s="106" t="s">
        <v>35</v>
      </c>
      <c r="C27" s="103"/>
      <c r="D27" s="103"/>
      <c r="E27" s="103"/>
      <c r="F27" s="103"/>
      <c r="G27" s="103"/>
      <c r="H27" s="103"/>
      <c r="I27" s="103"/>
      <c r="J27" s="103"/>
      <c r="K27" s="103"/>
      <c r="L27" s="103"/>
      <c r="M27" s="103"/>
      <c r="N27" s="103"/>
      <c r="O27" s="103"/>
      <c r="P27" s="103"/>
      <c r="Q27" s="103"/>
      <c r="R27" s="103"/>
      <c r="S27" s="103"/>
      <c r="T27" s="103"/>
      <c r="U27" s="103"/>
      <c r="V27" s="103"/>
      <c r="W27" s="103"/>
      <c r="X27" s="103"/>
      <c r="Y27" s="103"/>
    </row>
    <row r="28" spans="1:25" s="15" customFormat="1" ht="13.15">
      <c r="A28" s="103"/>
      <c r="B28" s="106" t="s">
        <v>36</v>
      </c>
      <c r="C28" s="103"/>
      <c r="D28" s="103"/>
      <c r="E28" s="103"/>
      <c r="F28" s="103"/>
      <c r="G28" s="103"/>
      <c r="H28" s="103"/>
      <c r="I28" s="103"/>
      <c r="J28" s="103"/>
      <c r="K28" s="103"/>
      <c r="L28" s="103"/>
      <c r="M28" s="103"/>
      <c r="N28" s="103"/>
      <c r="O28" s="103"/>
      <c r="P28" s="103"/>
      <c r="Q28" s="103"/>
      <c r="R28" s="103"/>
      <c r="S28" s="103"/>
      <c r="T28" s="103"/>
      <c r="U28" s="103"/>
      <c r="V28" s="103"/>
      <c r="W28" s="103"/>
      <c r="X28" s="103"/>
      <c r="Y28" s="103"/>
    </row>
    <row r="29" spans="1:25" s="15" customFormat="1" ht="13.15">
      <c r="A29" s="103"/>
      <c r="B29" s="106" t="s">
        <v>37</v>
      </c>
      <c r="C29" s="103"/>
      <c r="D29" s="103"/>
      <c r="E29" s="103"/>
      <c r="F29" s="103"/>
      <c r="G29" s="103"/>
      <c r="H29" s="103"/>
      <c r="I29" s="103"/>
      <c r="J29" s="103"/>
      <c r="K29" s="103"/>
      <c r="L29" s="103"/>
      <c r="M29" s="103"/>
      <c r="N29" s="103"/>
      <c r="O29" s="103"/>
      <c r="P29" s="103"/>
      <c r="Q29" s="103"/>
      <c r="R29" s="103"/>
      <c r="S29" s="103"/>
      <c r="T29" s="103"/>
      <c r="U29" s="103"/>
      <c r="V29" s="103"/>
      <c r="W29" s="103"/>
      <c r="X29" s="103"/>
      <c r="Y29" s="103"/>
    </row>
    <row r="30" spans="1:25" s="15" customFormat="1" ht="13.15">
      <c r="A30" s="103"/>
      <c r="B30" s="106" t="s">
        <v>38</v>
      </c>
      <c r="C30" s="103"/>
      <c r="D30" s="103"/>
      <c r="E30" s="103"/>
      <c r="F30" s="103"/>
      <c r="G30" s="103"/>
      <c r="H30" s="103"/>
      <c r="I30" s="103"/>
      <c r="J30" s="103"/>
      <c r="K30" s="103"/>
      <c r="L30" s="103"/>
      <c r="M30" s="103"/>
      <c r="N30" s="103"/>
      <c r="O30" s="103"/>
      <c r="P30" s="103"/>
      <c r="Q30" s="103"/>
      <c r="R30" s="103"/>
      <c r="S30" s="103"/>
      <c r="T30" s="103"/>
      <c r="U30" s="103"/>
      <c r="V30" s="103"/>
      <c r="W30" s="103"/>
      <c r="X30" s="103"/>
      <c r="Y30" s="103"/>
    </row>
    <row r="31" spans="1:25" s="15" customFormat="1" ht="13.15">
      <c r="A31" s="103"/>
      <c r="B31" s="106"/>
      <c r="C31" s="103"/>
      <c r="D31" s="103"/>
      <c r="E31" s="103"/>
      <c r="F31" s="103"/>
      <c r="G31" s="103"/>
      <c r="H31" s="103"/>
      <c r="I31" s="103"/>
      <c r="J31" s="103"/>
      <c r="K31" s="103"/>
      <c r="L31" s="103"/>
      <c r="M31" s="103"/>
      <c r="N31" s="103"/>
      <c r="O31" s="103"/>
      <c r="P31" s="103"/>
      <c r="Q31" s="103"/>
      <c r="R31" s="103"/>
      <c r="S31" s="103"/>
      <c r="T31" s="103"/>
      <c r="U31" s="103"/>
      <c r="V31" s="103"/>
      <c r="W31" s="103"/>
      <c r="X31" s="103"/>
      <c r="Y31" s="103"/>
    </row>
    <row r="32" spans="1:25" s="15" customFormat="1" ht="13.15">
      <c r="A32" s="103"/>
      <c r="B32" s="526" t="s">
        <v>39</v>
      </c>
      <c r="C32" s="330"/>
      <c r="D32" s="330"/>
      <c r="E32" s="103"/>
      <c r="F32" s="103"/>
      <c r="G32" s="103"/>
      <c r="H32" s="103"/>
      <c r="I32" s="103"/>
      <c r="J32" s="103"/>
      <c r="K32" s="103"/>
      <c r="L32" s="103"/>
      <c r="M32" s="103"/>
      <c r="N32" s="103"/>
      <c r="O32" s="103"/>
      <c r="P32" s="103"/>
      <c r="Q32" s="103"/>
      <c r="R32" s="103"/>
      <c r="S32" s="103"/>
      <c r="T32" s="103"/>
      <c r="U32" s="103"/>
      <c r="V32" s="103"/>
      <c r="W32" s="103"/>
      <c r="X32" s="103"/>
      <c r="Y32" s="103"/>
    </row>
    <row r="33" spans="1:25">
      <c r="A33" s="102"/>
      <c r="B33" s="316"/>
      <c r="C33" s="316"/>
      <c r="D33" s="316"/>
      <c r="E33" s="102"/>
      <c r="F33" s="102"/>
      <c r="G33" s="102"/>
      <c r="H33" s="102"/>
      <c r="I33" s="102"/>
      <c r="J33" s="102"/>
      <c r="K33" s="102"/>
      <c r="L33" s="102"/>
      <c r="M33" s="102"/>
      <c r="N33" s="102"/>
      <c r="O33" s="102"/>
      <c r="P33" s="102"/>
      <c r="Q33" s="102"/>
      <c r="R33" s="102"/>
      <c r="S33" s="102"/>
      <c r="T33" s="102"/>
      <c r="U33" s="102"/>
      <c r="V33" s="102"/>
      <c r="W33" s="102"/>
      <c r="X33" s="102"/>
      <c r="Y33" s="102"/>
    </row>
  </sheetData>
  <sheetProtection algorithmName="SHA-512" hashValue="YzLQnIpiFwMfGVnMJgxq9O3dm+xtHkuogApNjURnytb84Hw7oCPhVzi/h60uhmfcMhtH+RfStfbZLNcYBq6ddw==" saltValue="JsuECNiFua7whEdLyeWRaw==" spinCount="100000" sheet="1" objects="1" scenarios="1"/>
  <mergeCells count="25">
    <mergeCell ref="AB10:AE15"/>
    <mergeCell ref="AF10:AI15"/>
    <mergeCell ref="B2:X2"/>
    <mergeCell ref="B1:X1"/>
    <mergeCell ref="P12:S12"/>
    <mergeCell ref="U12:X12"/>
    <mergeCell ref="L4:S4"/>
    <mergeCell ref="B12:E12"/>
    <mergeCell ref="G12:J12"/>
    <mergeCell ref="L12:O12"/>
    <mergeCell ref="B4:E5"/>
    <mergeCell ref="P5:S5"/>
    <mergeCell ref="P6:S11"/>
    <mergeCell ref="U4:X5"/>
    <mergeCell ref="U6:X11"/>
    <mergeCell ref="B6:E11"/>
    <mergeCell ref="G4:J5"/>
    <mergeCell ref="G6:J11"/>
    <mergeCell ref="L5:O5"/>
    <mergeCell ref="B23:E23"/>
    <mergeCell ref="B22:D22"/>
    <mergeCell ref="B16:X16"/>
    <mergeCell ref="B15:X15"/>
    <mergeCell ref="B14:X14"/>
    <mergeCell ref="L6:O11"/>
  </mergeCells>
  <hyperlinks>
    <hyperlink ref="B23" r:id="rId1" xr:uid="{00000000-0004-0000-0000-000000000000}"/>
    <hyperlink ref="B27" r:id="rId2" xr:uid="{00000000-0004-0000-0000-000001000000}"/>
    <hyperlink ref="B28" r:id="rId3" xr:uid="{00000000-0004-0000-0000-000002000000}"/>
    <hyperlink ref="B24" r:id="rId4" xr:uid="{00000000-0004-0000-0000-000003000000}"/>
    <hyperlink ref="B29" r:id="rId5" xr:uid="{00000000-0004-0000-0000-000004000000}"/>
    <hyperlink ref="G19" r:id="rId6" xr:uid="{00000000-0004-0000-0000-000005000000}"/>
    <hyperlink ref="G18" r:id="rId7" xr:uid="{00000000-0004-0000-0000-000006000000}"/>
    <hyperlink ref="G20" r:id="rId8" xr:uid="{00000000-0004-0000-0000-000007000000}"/>
    <hyperlink ref="G19:J19" r:id="rId9" display="greencommunities@hpd.nyc.gov" xr:uid="{00000000-0004-0000-0000-000008000000}"/>
    <hyperlink ref="G18:J18" r:id="rId10" display="blds.contact@hpd.nyc.gov" xr:uid="{00000000-0004-0000-0000-000009000000}"/>
    <hyperlink ref="G20:J20" r:id="rId11" display="resiliency@hpd.nyc.gov" xr:uid="{00000000-0004-0000-0000-00000A000000}"/>
    <hyperlink ref="B30" r:id="rId12" location=":~:text=HPD%E2%80%99S%20Underwriting%20High%20Performance%20Worksheet%20%28coming%20soon%29%3A%20Passive,Office%20if%20you%20need%20to%20access%20the%20worksheet." xr:uid="{00000000-0004-0000-0000-00000B000000}"/>
    <hyperlink ref="B25" r:id="rId13" xr:uid="{00000000-0004-0000-0000-00000C000000}"/>
    <hyperlink ref="B26" r:id="rId14" xr:uid="{253CCF88-A9F1-4FE3-B6AD-834C8796E7DC}"/>
  </hyperlinks>
  <pageMargins left="0.7" right="0.7" top="0.75" bottom="0.75" header="0.3" footer="0.3"/>
  <pageSetup paperSize="5" scale="84" fitToHeight="0" orientation="landscape" r:id="rId1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3A8F98"/>
    <pageSetUpPr fitToPage="1"/>
  </sheetPr>
  <dimension ref="A1:BG90"/>
  <sheetViews>
    <sheetView showGridLines="0" zoomScaleNormal="100" workbookViewId="0">
      <pane ySplit="1" topLeftCell="A7" activePane="bottomLeft" state="frozen"/>
      <selection pane="bottomLeft" activeCell="B7" sqref="B7:D12"/>
    </sheetView>
  </sheetViews>
  <sheetFormatPr defaultColWidth="9" defaultRowHeight="15" customHeight="1"/>
  <cols>
    <col min="1" max="1" width="8.7109375" style="50" customWidth="1"/>
    <col min="2" max="2" width="44" style="50" customWidth="1"/>
    <col min="3" max="3" width="32.140625" style="50" customWidth="1"/>
    <col min="4" max="4" width="30.7109375" style="50" customWidth="1"/>
    <col min="5" max="5" width="3.7109375" customWidth="1"/>
    <col min="6" max="10" width="20.7109375" style="50" customWidth="1"/>
    <col min="11" max="11" width="22" style="50" customWidth="1"/>
    <col min="12" max="15" width="20.7109375" style="50" customWidth="1"/>
    <col min="16" max="16" width="3.7109375" style="50" customWidth="1"/>
    <col min="17" max="26" width="20.7109375" style="50" hidden="1" customWidth="1"/>
    <col min="27" max="16384" width="9" style="50"/>
  </cols>
  <sheetData>
    <row r="1" spans="1:22" ht="35.1" customHeight="1">
      <c r="A1" s="704"/>
      <c r="B1" s="905" t="s">
        <v>1141</v>
      </c>
      <c r="C1" s="905"/>
      <c r="D1" s="905"/>
      <c r="E1" s="258"/>
      <c r="F1" s="705"/>
      <c r="G1" s="704"/>
      <c r="H1" s="316"/>
      <c r="I1" s="316"/>
      <c r="J1" s="316"/>
      <c r="K1" s="316"/>
      <c r="L1" s="316"/>
      <c r="M1" s="316"/>
      <c r="N1" s="316"/>
      <c r="O1" s="316"/>
      <c r="P1" s="703"/>
      <c r="Q1" s="1030" t="s">
        <v>209</v>
      </c>
      <c r="R1" s="1031"/>
      <c r="S1" s="1031"/>
      <c r="T1" s="1031"/>
      <c r="U1" s="1031"/>
      <c r="V1" s="1031"/>
    </row>
    <row r="2" spans="1:22" ht="18" customHeight="1">
      <c r="A2" s="704"/>
      <c r="B2" s="1040" t="s">
        <v>1142</v>
      </c>
      <c r="C2" s="1040"/>
      <c r="D2" s="1040"/>
      <c r="E2" s="258"/>
      <c r="F2" s="1025" t="s">
        <v>1143</v>
      </c>
      <c r="G2" s="777" t="s">
        <v>1144</v>
      </c>
      <c r="H2" s="1021" t="s">
        <v>1145</v>
      </c>
      <c r="I2" s="1022"/>
      <c r="J2" s="1023" t="s">
        <v>1146</v>
      </c>
      <c r="K2" s="1024"/>
      <c r="L2" s="1024"/>
      <c r="M2" s="1024"/>
      <c r="N2" s="316"/>
      <c r="O2" s="316"/>
      <c r="P2" s="703"/>
      <c r="Q2" s="517"/>
      <c r="R2" s="517"/>
      <c r="S2" s="517"/>
      <c r="T2" s="517"/>
    </row>
    <row r="3" spans="1:22" ht="30" customHeight="1">
      <c r="A3" s="704"/>
      <c r="B3" s="1040"/>
      <c r="C3" s="1040"/>
      <c r="D3" s="1040"/>
      <c r="E3" s="258"/>
      <c r="F3" s="1026"/>
      <c r="G3" s="774" t="s">
        <v>1147</v>
      </c>
      <c r="H3" s="774" t="s">
        <v>1148</v>
      </c>
      <c r="I3" s="774" t="s">
        <v>1149</v>
      </c>
      <c r="J3" s="775" t="s">
        <v>1150</v>
      </c>
      <c r="K3" s="776" t="s">
        <v>1151</v>
      </c>
      <c r="L3" s="776" t="s">
        <v>1152</v>
      </c>
      <c r="M3" s="776" t="s">
        <v>1153</v>
      </c>
      <c r="N3" s="316"/>
      <c r="O3" s="316"/>
      <c r="P3" s="703"/>
      <c r="Q3" s="517"/>
      <c r="R3" s="517"/>
      <c r="S3" s="517"/>
      <c r="T3" s="517"/>
    </row>
    <row r="4" spans="1:22" ht="15.75" customHeight="1">
      <c r="A4" s="704"/>
      <c r="B4" s="1040"/>
      <c r="C4" s="1040"/>
      <c r="D4" s="1040"/>
      <c r="E4" s="258"/>
      <c r="F4" s="795" t="s">
        <v>1154</v>
      </c>
      <c r="G4" s="706">
        <f>G6*0.6</f>
        <v>1800</v>
      </c>
      <c r="H4" s="706">
        <f t="shared" ref="H4:J4" si="0">H6*0.6</f>
        <v>14400</v>
      </c>
      <c r="I4" s="706" t="s">
        <v>1155</v>
      </c>
      <c r="J4" s="706">
        <f t="shared" si="0"/>
        <v>2400</v>
      </c>
      <c r="K4" s="765" t="s">
        <v>1156</v>
      </c>
      <c r="L4" s="706">
        <f t="shared" ref="L4:M4" si="1">L6*0.6</f>
        <v>1200</v>
      </c>
      <c r="M4" s="706">
        <f t="shared" si="1"/>
        <v>4800</v>
      </c>
      <c r="N4" s="316"/>
      <c r="O4" s="316"/>
      <c r="P4" s="703"/>
      <c r="Q4" s="517"/>
      <c r="R4" s="517"/>
      <c r="S4" s="517"/>
      <c r="T4" s="517"/>
    </row>
    <row r="5" spans="1:22" ht="14.45">
      <c r="A5" s="704"/>
      <c r="B5" s="1040"/>
      <c r="C5" s="1040"/>
      <c r="D5" s="1040"/>
      <c r="E5" s="258"/>
      <c r="F5" s="795" t="s">
        <v>1157</v>
      </c>
      <c r="G5" s="706">
        <f>ROUND((G4+G6)/2,-1)</f>
        <v>2400</v>
      </c>
      <c r="H5" s="706">
        <f>ROUND((H4+H6)/2,-1)</f>
        <v>19200</v>
      </c>
      <c r="I5" s="706" t="s">
        <v>1158</v>
      </c>
      <c r="J5" s="764">
        <f>ROUND((J4+J6)/2,-1)</f>
        <v>3200</v>
      </c>
      <c r="K5" s="766" t="s">
        <v>1159</v>
      </c>
      <c r="L5" s="767">
        <f>ROUND((L4+L6)/2,-1)</f>
        <v>1600</v>
      </c>
      <c r="M5" s="767">
        <f t="shared" ref="M5" si="2">ROUND((M4+M6)/2,-1)</f>
        <v>6400</v>
      </c>
      <c r="N5" s="316"/>
      <c r="O5" s="316"/>
      <c r="P5" s="703"/>
      <c r="Q5" s="517"/>
      <c r="R5" s="517"/>
      <c r="S5" s="517"/>
      <c r="T5" s="517"/>
    </row>
    <row r="6" spans="1:22" ht="14.45">
      <c r="A6" s="704"/>
      <c r="B6" s="1040"/>
      <c r="C6" s="1040"/>
      <c r="D6" s="1040"/>
      <c r="E6" s="258"/>
      <c r="F6" s="230" t="s">
        <v>1160</v>
      </c>
      <c r="G6" s="706">
        <v>3000</v>
      </c>
      <c r="H6" s="706">
        <v>24000</v>
      </c>
      <c r="I6" s="706" t="s">
        <v>1161</v>
      </c>
      <c r="J6" s="764">
        <v>4000</v>
      </c>
      <c r="K6" s="766" t="s">
        <v>1162</v>
      </c>
      <c r="L6" s="767">
        <v>2000</v>
      </c>
      <c r="M6" s="767">
        <v>8000</v>
      </c>
      <c r="N6" s="316"/>
      <c r="O6" s="316"/>
      <c r="P6" s="703"/>
      <c r="Q6" s="517"/>
      <c r="R6" s="517"/>
      <c r="S6" s="517"/>
      <c r="T6" s="517"/>
    </row>
    <row r="7" spans="1:22" ht="15" customHeight="1">
      <c r="A7" s="704"/>
      <c r="B7" s="1041" t="s">
        <v>1163</v>
      </c>
      <c r="C7" s="1041"/>
      <c r="D7" s="1041"/>
      <c r="E7" s="258"/>
      <c r="F7" s="1033" t="s">
        <v>1164</v>
      </c>
      <c r="G7" s="1034"/>
      <c r="H7" s="1034"/>
      <c r="I7" s="1034"/>
      <c r="J7" s="1034"/>
      <c r="K7" s="1034"/>
      <c r="L7" s="1034"/>
      <c r="M7" s="1034"/>
      <c r="N7" s="316"/>
      <c r="O7" s="316"/>
      <c r="P7" s="703"/>
      <c r="Q7" s="517"/>
      <c r="R7" s="517"/>
      <c r="S7" s="517"/>
      <c r="T7" s="517"/>
    </row>
    <row r="8" spans="1:22" ht="16.5" customHeight="1">
      <c r="A8" s="704"/>
      <c r="B8" s="1041"/>
      <c r="C8" s="1041"/>
      <c r="D8" s="1041"/>
      <c r="E8" s="258"/>
      <c r="F8" s="769" t="s">
        <v>1165</v>
      </c>
      <c r="G8" s="808">
        <f>G6</f>
        <v>3000</v>
      </c>
      <c r="H8" s="808" t="s">
        <v>1166</v>
      </c>
      <c r="I8" s="808">
        <v>4000</v>
      </c>
      <c r="J8" s="808" t="s">
        <v>1167</v>
      </c>
      <c r="K8" s="1027" t="s">
        <v>1168</v>
      </c>
      <c r="L8" s="1005"/>
      <c r="M8" s="1005"/>
      <c r="N8" s="768"/>
      <c r="O8" s="768"/>
      <c r="P8" s="703"/>
      <c r="Q8" s="517"/>
      <c r="R8" s="517"/>
      <c r="S8" s="517"/>
      <c r="T8" s="517"/>
    </row>
    <row r="9" spans="1:22" ht="16.5" customHeight="1">
      <c r="A9" s="704"/>
      <c r="B9" s="1041"/>
      <c r="C9" s="1041"/>
      <c r="D9" s="1041"/>
      <c r="E9" s="258"/>
      <c r="F9" s="769" t="s">
        <v>1169</v>
      </c>
      <c r="G9" s="1032">
        <v>31000</v>
      </c>
      <c r="H9" s="1032"/>
      <c r="I9" s="1032"/>
      <c r="J9" s="770"/>
      <c r="K9" s="1027"/>
      <c r="L9" s="1005"/>
      <c r="M9" s="1005"/>
      <c r="N9" s="768"/>
      <c r="O9" s="768"/>
      <c r="P9" s="703"/>
      <c r="Q9" s="517"/>
      <c r="R9" s="517"/>
      <c r="S9" s="517"/>
      <c r="T9" s="517"/>
    </row>
    <row r="10" spans="1:22" ht="16.5" customHeight="1">
      <c r="A10" s="704"/>
      <c r="B10" s="1041"/>
      <c r="C10" s="1041"/>
      <c r="D10" s="1041"/>
      <c r="E10" s="258"/>
      <c r="F10" s="769" t="s">
        <v>1170</v>
      </c>
      <c r="G10" s="771"/>
      <c r="H10" s="1032" t="s">
        <v>1171</v>
      </c>
      <c r="I10" s="1032"/>
      <c r="J10" s="1032"/>
      <c r="K10" s="1027"/>
      <c r="L10" s="1005"/>
      <c r="M10" s="1005"/>
      <c r="N10" s="768"/>
      <c r="O10" s="768"/>
      <c r="P10" s="703"/>
      <c r="Q10" s="517"/>
      <c r="R10" s="517"/>
      <c r="S10" s="517"/>
      <c r="T10" s="517"/>
    </row>
    <row r="11" spans="1:22" ht="16.5" customHeight="1">
      <c r="A11" s="704"/>
      <c r="B11" s="1041"/>
      <c r="C11" s="1041"/>
      <c r="D11" s="1041"/>
      <c r="E11" s="258"/>
      <c r="F11" s="769" t="s">
        <v>1172</v>
      </c>
      <c r="G11" s="1032">
        <v>35000</v>
      </c>
      <c r="H11" s="1032"/>
      <c r="I11" s="1032"/>
      <c r="J11" s="1032"/>
      <c r="K11" s="1027"/>
      <c r="L11" s="1005"/>
      <c r="M11" s="1005"/>
      <c r="N11" s="768"/>
      <c r="O11" s="768"/>
      <c r="P11" s="703"/>
      <c r="Q11" s="517"/>
      <c r="R11" s="517"/>
      <c r="S11" s="517"/>
      <c r="T11" s="517"/>
    </row>
    <row r="12" spans="1:22" ht="25.5" customHeight="1">
      <c r="A12" s="704"/>
      <c r="B12" s="1041"/>
      <c r="C12" s="1041"/>
      <c r="D12" s="1041"/>
      <c r="E12" s="258"/>
      <c r="F12" s="769" t="s">
        <v>1173</v>
      </c>
      <c r="G12" s="1008" t="s">
        <v>1174</v>
      </c>
      <c r="H12" s="1009"/>
      <c r="I12" s="1008" t="s">
        <v>1175</v>
      </c>
      <c r="J12" s="1009"/>
      <c r="K12" s="1028"/>
      <c r="L12" s="1029"/>
      <c r="M12" s="1029"/>
      <c r="N12" s="768"/>
      <c r="O12" s="768"/>
      <c r="P12" s="703"/>
      <c r="Q12" s="517"/>
      <c r="R12" s="517"/>
      <c r="S12" s="517"/>
      <c r="T12" s="517"/>
    </row>
    <row r="13" spans="1:22" s="783" customFormat="1" ht="14.45" customHeight="1">
      <c r="A13" s="305"/>
      <c r="B13" s="1042" t="s">
        <v>1176</v>
      </c>
      <c r="C13" s="1042"/>
      <c r="D13" s="1042"/>
      <c r="E13" s="779"/>
      <c r="F13" s="1002" t="s">
        <v>1177</v>
      </c>
      <c r="G13" s="1003"/>
      <c r="H13" s="1003"/>
      <c r="I13" s="1003"/>
      <c r="J13" s="1003"/>
      <c r="K13" s="1004"/>
      <c r="L13" s="1004"/>
      <c r="M13" s="1004"/>
      <c r="N13" s="780"/>
      <c r="O13" s="780"/>
      <c r="P13" s="781"/>
      <c r="Q13" s="782"/>
      <c r="R13" s="782"/>
      <c r="S13" s="782"/>
      <c r="T13" s="782"/>
    </row>
    <row r="14" spans="1:22" s="783" customFormat="1" ht="24.75" customHeight="1">
      <c r="A14" s="305"/>
      <c r="B14" s="1042"/>
      <c r="C14" s="1042"/>
      <c r="D14" s="1042"/>
      <c r="E14" s="779"/>
      <c r="F14" s="772" t="s">
        <v>1178</v>
      </c>
      <c r="G14" s="1012" t="s">
        <v>1179</v>
      </c>
      <c r="H14" s="1012"/>
      <c r="I14" s="1012"/>
      <c r="J14" s="1005" t="s">
        <v>1180</v>
      </c>
      <c r="K14" s="1005"/>
      <c r="L14" s="1005"/>
      <c r="M14" s="1005"/>
      <c r="N14" s="780"/>
      <c r="O14" s="780"/>
      <c r="P14" s="781"/>
      <c r="Q14" s="782"/>
      <c r="R14" s="782"/>
      <c r="S14" s="782"/>
      <c r="T14" s="782"/>
    </row>
    <row r="15" spans="1:22" ht="25.5" customHeight="1">
      <c r="A15" s="704"/>
      <c r="B15" s="784" t="s">
        <v>1181</v>
      </c>
      <c r="C15" s="785"/>
      <c r="D15" s="785"/>
      <c r="E15" s="258"/>
      <c r="F15" s="773" t="s">
        <v>298</v>
      </c>
      <c r="G15" s="1013" t="s">
        <v>1182</v>
      </c>
      <c r="H15" s="1013"/>
      <c r="I15" s="1013"/>
      <c r="J15" s="1005"/>
      <c r="K15" s="1005"/>
      <c r="L15" s="1005"/>
      <c r="M15" s="1005"/>
      <c r="N15" s="316"/>
      <c r="O15" s="316"/>
      <c r="P15" s="703"/>
      <c r="Q15" s="517"/>
      <c r="R15" s="517"/>
      <c r="S15" s="517"/>
      <c r="T15" s="517"/>
    </row>
    <row r="16" spans="1:22" ht="14.45" customHeight="1">
      <c r="A16" s="704"/>
      <c r="B16" s="778" t="s">
        <v>1183</v>
      </c>
      <c r="C16" s="707" t="s">
        <v>1184</v>
      </c>
      <c r="D16" s="707" t="s">
        <v>1185</v>
      </c>
      <c r="E16" s="258"/>
      <c r="F16" s="1014" t="s">
        <v>288</v>
      </c>
      <c r="G16" s="1013" t="s">
        <v>1186</v>
      </c>
      <c r="H16" s="1013"/>
      <c r="I16" s="1013"/>
      <c r="J16" s="1005"/>
      <c r="K16" s="1005"/>
      <c r="L16" s="1005"/>
      <c r="M16" s="1005"/>
      <c r="N16" s="316"/>
      <c r="O16" s="316"/>
      <c r="P16" s="703"/>
    </row>
    <row r="17" spans="1:59" ht="21.75" customHeight="1">
      <c r="A17" s="704"/>
      <c r="B17" s="704"/>
      <c r="C17" s="704"/>
      <c r="D17" s="704"/>
      <c r="E17" s="258"/>
      <c r="F17" s="1015"/>
      <c r="G17" s="1013"/>
      <c r="H17" s="1013"/>
      <c r="I17" s="1013"/>
      <c r="J17" s="1005"/>
      <c r="K17" s="1005"/>
      <c r="L17" s="1005"/>
      <c r="M17" s="1005"/>
      <c r="N17" s="316"/>
      <c r="O17" s="316"/>
      <c r="P17" s="703"/>
    </row>
    <row r="18" spans="1:59" ht="15" customHeight="1">
      <c r="A18" s="704"/>
      <c r="B18" s="790" t="s">
        <v>44</v>
      </c>
      <c r="C18" s="1038" t="str">
        <f>'INTAKE - Project-Building(s)'!C5</f>
        <v>MM/DD/YYYY</v>
      </c>
      <c r="D18" s="1039"/>
      <c r="E18" s="258"/>
      <c r="F18" s="316"/>
      <c r="G18" s="316"/>
      <c r="H18" s="316"/>
      <c r="I18" s="316"/>
      <c r="J18" s="316"/>
      <c r="K18" s="316"/>
      <c r="L18" s="316"/>
      <c r="M18" s="316"/>
      <c r="N18" s="316"/>
      <c r="O18" s="316"/>
      <c r="P18" s="703"/>
    </row>
    <row r="19" spans="1:59" ht="15" customHeight="1">
      <c r="A19" s="704"/>
      <c r="B19" s="790" t="s">
        <v>47</v>
      </c>
      <c r="C19" s="1038">
        <f>'INTAKE - Project-Building(s)'!C6</f>
        <v>0</v>
      </c>
      <c r="D19" s="1039"/>
      <c r="E19" s="258"/>
      <c r="F19" s="1010" t="s">
        <v>1187</v>
      </c>
      <c r="G19" s="1011"/>
      <c r="H19" s="1011"/>
      <c r="I19" s="1006" t="s">
        <v>1188</v>
      </c>
      <c r="J19" s="1006"/>
      <c r="K19" s="1006"/>
      <c r="L19" s="1006"/>
      <c r="M19" s="1006"/>
      <c r="N19" s="316"/>
      <c r="O19" s="316"/>
      <c r="P19" s="703"/>
    </row>
    <row r="20" spans="1:59" ht="15" customHeight="1">
      <c r="A20" s="704"/>
      <c r="B20" s="258"/>
      <c r="C20" s="258"/>
      <c r="D20" s="258"/>
      <c r="E20" s="258"/>
      <c r="F20" s="1016" t="s">
        <v>1189</v>
      </c>
      <c r="G20" s="1016"/>
      <c r="H20" s="1016"/>
      <c r="I20" s="1017"/>
      <c r="J20" s="1017"/>
      <c r="K20" s="1017"/>
      <c r="L20" s="1007"/>
      <c r="M20" s="1007"/>
      <c r="N20" s="316"/>
      <c r="O20" s="316"/>
      <c r="P20" s="703"/>
      <c r="Q20" s="472" t="s">
        <v>215</v>
      </c>
    </row>
    <row r="21" spans="1:59" s="518" customFormat="1" ht="15" customHeight="1">
      <c r="A21" s="704"/>
      <c r="B21" s="708" t="s">
        <v>49</v>
      </c>
      <c r="C21" s="709" t="s">
        <v>50</v>
      </c>
      <c r="D21" s="710" t="s">
        <v>1190</v>
      </c>
      <c r="E21" s="258"/>
      <c r="F21" s="1016" t="s">
        <v>1191</v>
      </c>
      <c r="G21" s="1016"/>
      <c r="H21" s="1016"/>
      <c r="I21" s="1016"/>
      <c r="J21" s="1016"/>
      <c r="K21" s="1016"/>
      <c r="L21" s="1018"/>
      <c r="M21" s="1018"/>
      <c r="N21" s="295"/>
      <c r="O21" s="295"/>
      <c r="P21" s="519"/>
      <c r="Q21" s="472" t="s">
        <v>215</v>
      </c>
    </row>
    <row r="22" spans="1:59" s="518" customFormat="1" ht="15" customHeight="1">
      <c r="A22" s="704"/>
      <c r="B22" s="711" t="s">
        <v>72</v>
      </c>
      <c r="C22" s="712"/>
      <c r="D22" s="713">
        <f>'INTAKE - Project-Building(s)'!D24</f>
        <v>0</v>
      </c>
      <c r="E22" s="258"/>
      <c r="F22" s="1016" t="s">
        <v>1192</v>
      </c>
      <c r="G22" s="1016"/>
      <c r="H22" s="1016"/>
      <c r="I22" s="1016"/>
      <c r="J22" s="1016"/>
      <c r="K22" s="1016"/>
      <c r="L22" s="1018"/>
      <c r="M22" s="1018"/>
      <c r="N22" s="295"/>
      <c r="O22" s="295"/>
      <c r="P22" s="519"/>
      <c r="Q22" s="472" t="s">
        <v>215</v>
      </c>
    </row>
    <row r="23" spans="1:59" s="518" customFormat="1" ht="15" customHeight="1">
      <c r="A23" s="704"/>
      <c r="B23" s="711" t="s">
        <v>73</v>
      </c>
      <c r="C23" s="712"/>
      <c r="D23" s="713">
        <f>'INTAKE - Project-Building(s)'!D25</f>
        <v>0</v>
      </c>
      <c r="E23" s="258"/>
      <c r="F23" s="1016" t="s">
        <v>1193</v>
      </c>
      <c r="G23" s="1016"/>
      <c r="H23" s="1016"/>
      <c r="I23" s="1016"/>
      <c r="J23" s="1016"/>
      <c r="K23" s="1016"/>
      <c r="L23" s="1018"/>
      <c r="M23" s="1018"/>
      <c r="N23" s="295"/>
      <c r="O23" s="295"/>
      <c r="P23" s="519"/>
      <c r="Q23" s="472" t="s">
        <v>215</v>
      </c>
    </row>
    <row r="24" spans="1:59" s="518" customFormat="1" ht="15" customHeight="1">
      <c r="A24" s="704"/>
      <c r="B24" s="711" t="s">
        <v>57</v>
      </c>
      <c r="C24" s="712"/>
      <c r="D24" s="713">
        <f>'INTAKE - Project-Building(s)'!D10</f>
        <v>0</v>
      </c>
      <c r="E24" s="258"/>
      <c r="F24" s="1016" t="s">
        <v>1194</v>
      </c>
      <c r="G24" s="1016"/>
      <c r="H24" s="1016"/>
      <c r="I24" s="1019" t="s">
        <v>1195</v>
      </c>
      <c r="J24" s="1020"/>
      <c r="K24" s="1020"/>
      <c r="L24" s="1020"/>
      <c r="M24" s="1020"/>
      <c r="N24" s="295"/>
      <c r="O24" s="295"/>
      <c r="P24" s="519"/>
    </row>
    <row r="25" spans="1:59" s="518" customFormat="1" ht="15" customHeight="1">
      <c r="A25" s="704"/>
      <c r="B25" s="711" t="s">
        <v>58</v>
      </c>
      <c r="C25" s="712"/>
      <c r="D25" s="713">
        <f>'INTAKE - Project-Building(s)'!D11</f>
        <v>0</v>
      </c>
      <c r="E25" s="258"/>
      <c r="F25" s="1016"/>
      <c r="G25" s="1016"/>
      <c r="H25" s="1016"/>
      <c r="I25" s="1020"/>
      <c r="J25" s="1020"/>
      <c r="K25" s="1020"/>
      <c r="L25" s="1020"/>
      <c r="M25" s="1020"/>
      <c r="N25" s="295"/>
      <c r="O25" s="295"/>
      <c r="P25" s="519"/>
    </row>
    <row r="26" spans="1:59" s="518" customFormat="1" ht="15" customHeight="1">
      <c r="A26" s="704"/>
      <c r="B26" s="711" t="s">
        <v>59</v>
      </c>
      <c r="C26" s="714" t="s">
        <v>1196</v>
      </c>
      <c r="D26" s="713">
        <f>'INTAKE - Project-Building(s)'!D12</f>
        <v>0</v>
      </c>
      <c r="E26" s="258"/>
      <c r="F26" s="1016" t="s">
        <v>1197</v>
      </c>
      <c r="G26" s="1016"/>
      <c r="H26" s="1016"/>
      <c r="I26" s="1020"/>
      <c r="J26" s="1020"/>
      <c r="K26" s="1020"/>
      <c r="L26" s="1020"/>
      <c r="M26" s="1020"/>
      <c r="N26" s="295"/>
      <c r="O26" s="295"/>
      <c r="P26" s="519"/>
    </row>
    <row r="27" spans="1:59" s="518" customFormat="1" ht="15" customHeight="1">
      <c r="A27" s="704"/>
      <c r="B27" s="711" t="s">
        <v>75</v>
      </c>
      <c r="C27" s="712"/>
      <c r="D27" s="715">
        <f>'INTAKE - Project-Building(s)'!D27</f>
        <v>0</v>
      </c>
      <c r="E27" s="258"/>
      <c r="F27" s="1016"/>
      <c r="G27" s="1016"/>
      <c r="H27" s="1016"/>
      <c r="I27" s="1020"/>
      <c r="J27" s="1020"/>
      <c r="K27" s="1020"/>
      <c r="L27" s="1020"/>
      <c r="M27" s="1020"/>
      <c r="N27" s="295"/>
      <c r="O27" s="295"/>
      <c r="P27" s="519"/>
    </row>
    <row r="28" spans="1:59" s="518" customFormat="1" ht="15" customHeight="1">
      <c r="A28" s="704"/>
      <c r="B28" s="704"/>
      <c r="C28" s="704"/>
      <c r="D28" s="704"/>
      <c r="E28" s="258"/>
      <c r="F28" s="704"/>
      <c r="G28" s="704"/>
      <c r="H28" s="295"/>
      <c r="I28" s="295"/>
      <c r="J28" s="295"/>
      <c r="K28" s="295"/>
      <c r="L28" s="295"/>
      <c r="M28" s="295"/>
      <c r="N28" s="295"/>
      <c r="O28" s="295"/>
      <c r="P28" s="519"/>
    </row>
    <row r="29" spans="1:59" s="15" customFormat="1" ht="15" customHeight="1">
      <c r="A29" s="704"/>
      <c r="B29" s="122" t="s">
        <v>107</v>
      </c>
      <c r="C29" s="420" t="s">
        <v>50</v>
      </c>
      <c r="D29" s="807" t="s">
        <v>108</v>
      </c>
      <c r="E29" s="258"/>
      <c r="F29" s="446"/>
      <c r="G29" s="169"/>
      <c r="H29" s="169"/>
      <c r="I29" s="169"/>
      <c r="J29" s="169"/>
      <c r="K29" s="169"/>
      <c r="L29" s="169"/>
      <c r="M29" s="169"/>
      <c r="N29" s="169"/>
      <c r="O29" s="807"/>
      <c r="P29" s="520"/>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row>
    <row r="30" spans="1:59" s="15" customFormat="1" ht="15" customHeight="1">
      <c r="A30" s="704"/>
      <c r="B30" s="716" t="s">
        <v>112</v>
      </c>
      <c r="C30" s="422"/>
      <c r="D30" s="437">
        <f>COUNTA(F31:O31)</f>
        <v>10</v>
      </c>
      <c r="E30" s="258"/>
      <c r="F30" s="405">
        <v>1</v>
      </c>
      <c r="G30" s="405">
        <f>F30+1</f>
        <v>2</v>
      </c>
      <c r="H30" s="405">
        <f>G30+1</f>
        <v>3</v>
      </c>
      <c r="I30" s="405">
        <f t="shared" ref="I30:O30" si="3">H30+1</f>
        <v>4</v>
      </c>
      <c r="J30" s="405">
        <f t="shared" si="3"/>
        <v>5</v>
      </c>
      <c r="K30" s="405">
        <f t="shared" si="3"/>
        <v>6</v>
      </c>
      <c r="L30" s="405">
        <f t="shared" si="3"/>
        <v>7</v>
      </c>
      <c r="M30" s="405">
        <f t="shared" si="3"/>
        <v>8</v>
      </c>
      <c r="N30" s="405">
        <f t="shared" si="3"/>
        <v>9</v>
      </c>
      <c r="O30" s="405">
        <f t="shared" si="3"/>
        <v>10</v>
      </c>
      <c r="P30" s="520"/>
    </row>
    <row r="31" spans="1:59" s="15" customFormat="1" ht="30" customHeight="1">
      <c r="A31" s="704"/>
      <c r="B31" s="43" t="s">
        <v>113</v>
      </c>
      <c r="C31" s="426"/>
      <c r="D31" s="382" t="str" cm="1">
        <f t="array" ref="D31">_xlfn.TEXTJOIN(", ",TRUE,_xlfn.UNIQUE(TRANSPOSE(F31:O31)))</f>
        <v>0</v>
      </c>
      <c r="E31" s="258"/>
      <c r="F31" s="717">
        <f>'INTAKE - Project-Building(s)'!H54</f>
        <v>0</v>
      </c>
      <c r="G31" s="717">
        <f>'INTAKE - Project-Building(s)'!I54</f>
        <v>0</v>
      </c>
      <c r="H31" s="717">
        <f>'INTAKE - Project-Building(s)'!J54</f>
        <v>0</v>
      </c>
      <c r="I31" s="717">
        <f>'INTAKE - Project-Building(s)'!K54</f>
        <v>0</v>
      </c>
      <c r="J31" s="717">
        <f>'INTAKE - Project-Building(s)'!L54</f>
        <v>0</v>
      </c>
      <c r="K31" s="717">
        <f>'INTAKE - Project-Building(s)'!M54</f>
        <v>0</v>
      </c>
      <c r="L31" s="717">
        <f>'INTAKE - Project-Building(s)'!N54</f>
        <v>0</v>
      </c>
      <c r="M31" s="717">
        <f>'INTAKE - Project-Building(s)'!O54</f>
        <v>0</v>
      </c>
      <c r="N31" s="717">
        <f>'INTAKE - Project-Building(s)'!P54</f>
        <v>0</v>
      </c>
      <c r="O31" s="376">
        <f>'INTAKE - Project-Building(s)'!Q54</f>
        <v>0</v>
      </c>
      <c r="P31" s="520"/>
    </row>
    <row r="32" spans="1:59" s="15" customFormat="1" ht="15" customHeight="1">
      <c r="A32" s="704"/>
      <c r="B32" s="43" t="s">
        <v>1198</v>
      </c>
      <c r="C32" s="426"/>
      <c r="D32" s="382" t="str" cm="1">
        <f t="array" ref="D32">_xlfn.TEXTJOIN(", ",TRUE,_xlfn.UNIQUE(TRANSPOSE(F32:O32)))</f>
        <v>0</v>
      </c>
      <c r="E32" s="258"/>
      <c r="F32" s="376">
        <f>'INTAKE - Project-Building(s)'!H56</f>
        <v>0</v>
      </c>
      <c r="G32" s="376">
        <f>'INTAKE - Project-Building(s)'!I56</f>
        <v>0</v>
      </c>
      <c r="H32" s="376">
        <f>'INTAKE - Project-Building(s)'!J56</f>
        <v>0</v>
      </c>
      <c r="I32" s="376">
        <f>'INTAKE - Project-Building(s)'!K56</f>
        <v>0</v>
      </c>
      <c r="J32" s="376">
        <f>'INTAKE - Project-Building(s)'!L56</f>
        <v>0</v>
      </c>
      <c r="K32" s="376">
        <f>'INTAKE - Project-Building(s)'!M56</f>
        <v>0</v>
      </c>
      <c r="L32" s="376">
        <f>'INTAKE - Project-Building(s)'!N56</f>
        <v>0</v>
      </c>
      <c r="M32" s="376">
        <f>'INTAKE - Project-Building(s)'!O56</f>
        <v>0</v>
      </c>
      <c r="N32" s="376">
        <f>'INTAKE - Project-Building(s)'!P56</f>
        <v>0</v>
      </c>
      <c r="O32" s="376">
        <f>'INTAKE - Project-Building(s)'!Q56</f>
        <v>0</v>
      </c>
      <c r="P32" s="520"/>
    </row>
    <row r="33" spans="1:59" s="15" customFormat="1" ht="30" customHeight="1">
      <c r="A33" s="704"/>
      <c r="B33" s="27" t="s">
        <v>120</v>
      </c>
      <c r="C33" s="426"/>
      <c r="D33" s="382" t="str" cm="1">
        <f t="array" ref="D33">_xlfn.TEXTJOIN(", ",TRUE,_xlfn.UNIQUE(TRANSPOSE(F33:O33)))</f>
        <v>0</v>
      </c>
      <c r="E33" s="258"/>
      <c r="F33" s="376">
        <f>'INTAKE - Project-Building(s)'!H59</f>
        <v>0</v>
      </c>
      <c r="G33" s="376">
        <f>'INTAKE - Project-Building(s)'!I59</f>
        <v>0</v>
      </c>
      <c r="H33" s="376">
        <f>'INTAKE - Project-Building(s)'!J59</f>
        <v>0</v>
      </c>
      <c r="I33" s="376">
        <f>'INTAKE - Project-Building(s)'!K59</f>
        <v>0</v>
      </c>
      <c r="J33" s="376">
        <f>'INTAKE - Project-Building(s)'!L59</f>
        <v>0</v>
      </c>
      <c r="K33" s="376">
        <f>'INTAKE - Project-Building(s)'!M59</f>
        <v>0</v>
      </c>
      <c r="L33" s="376">
        <f>'INTAKE - Project-Building(s)'!N59</f>
        <v>0</v>
      </c>
      <c r="M33" s="376">
        <f>'INTAKE - Project-Building(s)'!O59</f>
        <v>0</v>
      </c>
      <c r="N33" s="376">
        <f>'INTAKE - Project-Building(s)'!P59</f>
        <v>0</v>
      </c>
      <c r="O33" s="376">
        <f>'INTAKE - Project-Building(s)'!Q59</f>
        <v>0</v>
      </c>
      <c r="P33" s="520"/>
    </row>
    <row r="34" spans="1:59" s="15" customFormat="1" ht="15" customHeight="1">
      <c r="A34" s="704"/>
      <c r="B34" s="43" t="s">
        <v>136</v>
      </c>
      <c r="C34" s="787" t="s">
        <v>1199</v>
      </c>
      <c r="D34" s="382" t="str" cm="1">
        <f t="array" ref="D34">_xlfn.TEXTJOIN(", ",TRUE,_xlfn.UNIQUE(TRANSPOSE(F34:O34)))</f>
        <v>0</v>
      </c>
      <c r="E34" s="258"/>
      <c r="F34" s="376">
        <f>'INTAKE - Project-Building(s)'!H73</f>
        <v>0</v>
      </c>
      <c r="G34" s="376">
        <f>'INTAKE - Project-Building(s)'!I73</f>
        <v>0</v>
      </c>
      <c r="H34" s="376">
        <f>'INTAKE - Project-Building(s)'!J73</f>
        <v>0</v>
      </c>
      <c r="I34" s="376">
        <f>'INTAKE - Project-Building(s)'!K73</f>
        <v>0</v>
      </c>
      <c r="J34" s="376">
        <f>'INTAKE - Project-Building(s)'!L73</f>
        <v>0</v>
      </c>
      <c r="K34" s="376">
        <f>'INTAKE - Project-Building(s)'!M73</f>
        <v>0</v>
      </c>
      <c r="L34" s="376">
        <f>'INTAKE - Project-Building(s)'!N73</f>
        <v>0</v>
      </c>
      <c r="M34" s="376">
        <f>'INTAKE - Project-Building(s)'!O73</f>
        <v>0</v>
      </c>
      <c r="N34" s="376">
        <f>'INTAKE - Project-Building(s)'!P73</f>
        <v>0</v>
      </c>
      <c r="O34" s="376">
        <f>'INTAKE - Project-Building(s)'!Q73</f>
        <v>0</v>
      </c>
      <c r="P34" s="520"/>
    </row>
    <row r="35" spans="1:59" s="15" customFormat="1" ht="15" customHeight="1">
      <c r="A35" s="704"/>
      <c r="B35" s="43" t="s">
        <v>123</v>
      </c>
      <c r="C35" s="426"/>
      <c r="D35" s="382" t="str" cm="1">
        <f t="array" ref="D35">_xlfn.TEXTJOIN(", ",TRUE,_xlfn.UNIQUE(TRANSPOSE(F35:O35)))</f>
        <v>0</v>
      </c>
      <c r="E35" s="258"/>
      <c r="F35" s="376">
        <f>'INTAKE - Project-Building(s)'!H62</f>
        <v>0</v>
      </c>
      <c r="G35" s="376">
        <f>'INTAKE - Project-Building(s)'!I62</f>
        <v>0</v>
      </c>
      <c r="H35" s="376">
        <f>'INTAKE - Project-Building(s)'!J62</f>
        <v>0</v>
      </c>
      <c r="I35" s="376">
        <f>'INTAKE - Project-Building(s)'!K62</f>
        <v>0</v>
      </c>
      <c r="J35" s="376">
        <f>'INTAKE - Project-Building(s)'!L62</f>
        <v>0</v>
      </c>
      <c r="K35" s="376">
        <f>'INTAKE - Project-Building(s)'!M62</f>
        <v>0</v>
      </c>
      <c r="L35" s="376">
        <f>'INTAKE - Project-Building(s)'!N62</f>
        <v>0</v>
      </c>
      <c r="M35" s="376">
        <f>'INTAKE - Project-Building(s)'!O62</f>
        <v>0</v>
      </c>
      <c r="N35" s="376">
        <f>'INTAKE - Project-Building(s)'!P62</f>
        <v>0</v>
      </c>
      <c r="O35" s="376">
        <f>'INTAKE - Project-Building(s)'!Q62</f>
        <v>0</v>
      </c>
      <c r="P35" s="520"/>
    </row>
    <row r="36" spans="1:59" s="15" customFormat="1" ht="14.45">
      <c r="A36" s="757"/>
      <c r="B36" s="43" t="s">
        <v>1200</v>
      </c>
      <c r="C36" s="787" t="s">
        <v>1201</v>
      </c>
      <c r="D36" s="382" t="str" cm="1">
        <f t="array" ref="D36">_xlfn.TEXTJOIN(", ",TRUE,_xlfn.UNIQUE(TRANSPOSE(F36:O36)))</f>
        <v>0</v>
      </c>
      <c r="E36" s="258"/>
      <c r="F36" s="376">
        <f>'INTAKE - Project-Building(s)'!H63</f>
        <v>0</v>
      </c>
      <c r="G36" s="376">
        <f>'INTAKE - Project-Building(s)'!I63</f>
        <v>0</v>
      </c>
      <c r="H36" s="376">
        <f>'INTAKE - Project-Building(s)'!J63</f>
        <v>0</v>
      </c>
      <c r="I36" s="376">
        <f>'INTAKE - Project-Building(s)'!K63</f>
        <v>0</v>
      </c>
      <c r="J36" s="376">
        <f>'INTAKE - Project-Building(s)'!L63</f>
        <v>0</v>
      </c>
      <c r="K36" s="376">
        <f>'INTAKE - Project-Building(s)'!M63</f>
        <v>0</v>
      </c>
      <c r="L36" s="376">
        <f>'INTAKE - Project-Building(s)'!N63</f>
        <v>0</v>
      </c>
      <c r="M36" s="376">
        <f>'INTAKE - Project-Building(s)'!O63</f>
        <v>0</v>
      </c>
      <c r="N36" s="376">
        <f>'INTAKE - Project-Building(s)'!P63</f>
        <v>0</v>
      </c>
      <c r="O36" s="376">
        <f>'INTAKE - Project-Building(s)'!Q63</f>
        <v>0</v>
      </c>
      <c r="P36" s="520"/>
    </row>
    <row r="37" spans="1:59" s="15" customFormat="1" ht="15" customHeight="1">
      <c r="A37" s="704"/>
      <c r="B37" s="43" t="s">
        <v>127</v>
      </c>
      <c r="C37" s="426"/>
      <c r="D37" s="382" t="str" cm="1">
        <f t="array" ref="D37">_xlfn.TEXTJOIN(", ",TRUE,_xlfn.UNIQUE(TRANSPOSE(F37:O37)))</f>
        <v>0</v>
      </c>
      <c r="E37" s="258"/>
      <c r="F37" s="376">
        <f>'INTAKE - Project-Building(s)'!H64</f>
        <v>0</v>
      </c>
      <c r="G37" s="376">
        <f>'INTAKE - Project-Building(s)'!I64</f>
        <v>0</v>
      </c>
      <c r="H37" s="376">
        <f>'INTAKE - Project-Building(s)'!J64</f>
        <v>0</v>
      </c>
      <c r="I37" s="376">
        <f>'INTAKE - Project-Building(s)'!K64</f>
        <v>0</v>
      </c>
      <c r="J37" s="376">
        <f>'INTAKE - Project-Building(s)'!L64</f>
        <v>0</v>
      </c>
      <c r="K37" s="376">
        <f>'INTAKE - Project-Building(s)'!M64</f>
        <v>0</v>
      </c>
      <c r="L37" s="376">
        <f>'INTAKE - Project-Building(s)'!N64</f>
        <v>0</v>
      </c>
      <c r="M37" s="376">
        <f>'INTAKE - Project-Building(s)'!O64</f>
        <v>0</v>
      </c>
      <c r="N37" s="376">
        <f>'INTAKE - Project-Building(s)'!P64</f>
        <v>0</v>
      </c>
      <c r="O37" s="376">
        <f>'INTAKE - Project-Building(s)'!Q64</f>
        <v>0</v>
      </c>
      <c r="P37" s="520"/>
    </row>
    <row r="38" spans="1:59" s="15" customFormat="1" ht="30" customHeight="1">
      <c r="A38" s="704"/>
      <c r="B38" s="43" t="s">
        <v>128</v>
      </c>
      <c r="C38" s="426"/>
      <c r="D38" s="382" t="str" cm="1">
        <f t="array" ref="D38">_xlfn.TEXTJOIN(", ",TRUE,_xlfn.UNIQUE(TRANSPOSE(F38:O38)))</f>
        <v>0</v>
      </c>
      <c r="E38" s="258"/>
      <c r="F38" s="376">
        <f>'INTAKE - Project-Building(s)'!H65</f>
        <v>0</v>
      </c>
      <c r="G38" s="376">
        <f>'INTAKE - Project-Building(s)'!I65</f>
        <v>0</v>
      </c>
      <c r="H38" s="376">
        <f>'INTAKE - Project-Building(s)'!J65</f>
        <v>0</v>
      </c>
      <c r="I38" s="376">
        <f>'INTAKE - Project-Building(s)'!K65</f>
        <v>0</v>
      </c>
      <c r="J38" s="376">
        <f>'INTAKE - Project-Building(s)'!L65</f>
        <v>0</v>
      </c>
      <c r="K38" s="376">
        <f>'INTAKE - Project-Building(s)'!M65</f>
        <v>0</v>
      </c>
      <c r="L38" s="376">
        <f>'INTAKE - Project-Building(s)'!N65</f>
        <v>0</v>
      </c>
      <c r="M38" s="376">
        <f>'INTAKE - Project-Building(s)'!O65</f>
        <v>0</v>
      </c>
      <c r="N38" s="376">
        <f>'INTAKE - Project-Building(s)'!P65</f>
        <v>0</v>
      </c>
      <c r="O38" s="376">
        <f>'INTAKE - Project-Building(s)'!Q65</f>
        <v>0</v>
      </c>
      <c r="P38" s="520"/>
    </row>
    <row r="39" spans="1:59" s="15" customFormat="1" ht="15" customHeight="1">
      <c r="A39" s="704"/>
      <c r="B39" s="43" t="s">
        <v>132</v>
      </c>
      <c r="C39" s="787"/>
      <c r="D39" s="382" t="str" cm="1">
        <f t="array" ref="D39">_xlfn.TEXTJOIN(", ",TRUE,_xlfn.UNIQUE(TRANSPOSE(F39:O39)))</f>
        <v>0</v>
      </c>
      <c r="E39" s="258"/>
      <c r="F39" s="376">
        <f>'INTAKE - Project-Building(s)'!H69</f>
        <v>0</v>
      </c>
      <c r="G39" s="376">
        <f>'INTAKE - Project-Building(s)'!I69</f>
        <v>0</v>
      </c>
      <c r="H39" s="376">
        <f>'INTAKE - Project-Building(s)'!J69</f>
        <v>0</v>
      </c>
      <c r="I39" s="376">
        <f>'INTAKE - Project-Building(s)'!K69</f>
        <v>0</v>
      </c>
      <c r="J39" s="376">
        <f>'INTAKE - Project-Building(s)'!L69</f>
        <v>0</v>
      </c>
      <c r="K39" s="376">
        <f>'INTAKE - Project-Building(s)'!M69</f>
        <v>0</v>
      </c>
      <c r="L39" s="376">
        <f>'INTAKE - Project-Building(s)'!N69</f>
        <v>0</v>
      </c>
      <c r="M39" s="376">
        <f>'INTAKE - Project-Building(s)'!O69</f>
        <v>0</v>
      </c>
      <c r="N39" s="376">
        <f>'INTAKE - Project-Building(s)'!P69</f>
        <v>0</v>
      </c>
      <c r="O39" s="376">
        <f>'INTAKE - Project-Building(s)'!Q69</f>
        <v>0</v>
      </c>
      <c r="P39" s="520"/>
    </row>
    <row r="40" spans="1:59" s="15" customFormat="1" ht="15" customHeight="1">
      <c r="A40" s="704"/>
      <c r="B40" s="658" t="s">
        <v>133</v>
      </c>
      <c r="C40" s="787"/>
      <c r="D40" s="382" t="str" cm="1">
        <f t="array" ref="D40">_xlfn.TEXTJOIN(", ",TRUE,_xlfn.UNIQUE(TRANSPOSE(F40:O40)))</f>
        <v>0</v>
      </c>
      <c r="E40" s="258"/>
      <c r="F40" s="376">
        <f>'INTAKE - Project-Building(s)'!H70</f>
        <v>0</v>
      </c>
      <c r="G40" s="376">
        <f>'INTAKE - Project-Building(s)'!I70</f>
        <v>0</v>
      </c>
      <c r="H40" s="376">
        <f>'INTAKE - Project-Building(s)'!J70</f>
        <v>0</v>
      </c>
      <c r="I40" s="376">
        <f>'INTAKE - Project-Building(s)'!K70</f>
        <v>0</v>
      </c>
      <c r="J40" s="376">
        <f>'INTAKE - Project-Building(s)'!L70</f>
        <v>0</v>
      </c>
      <c r="K40" s="376">
        <f>'INTAKE - Project-Building(s)'!M70</f>
        <v>0</v>
      </c>
      <c r="L40" s="376">
        <f>'INTAKE - Project-Building(s)'!N70</f>
        <v>0</v>
      </c>
      <c r="M40" s="376">
        <f>'INTAKE - Project-Building(s)'!O70</f>
        <v>0</v>
      </c>
      <c r="N40" s="376">
        <f>'INTAKE - Project-Building(s)'!P70</f>
        <v>0</v>
      </c>
      <c r="O40" s="376">
        <f>'INTAKE - Project-Building(s)'!Q70</f>
        <v>0</v>
      </c>
      <c r="P40" s="520"/>
    </row>
    <row r="41" spans="1:59" s="15" customFormat="1" ht="30" customHeight="1">
      <c r="A41" s="704"/>
      <c r="B41" s="43" t="s">
        <v>147</v>
      </c>
      <c r="C41" s="787" t="s">
        <v>1202</v>
      </c>
      <c r="D41" s="382" t="str" cm="1">
        <f t="array" ref="D41">_xlfn.TEXTJOIN(", ",TRUE,_xlfn.UNIQUE(TRANSPOSE(F41:O41)))</f>
        <v>0</v>
      </c>
      <c r="E41" s="258"/>
      <c r="F41" s="376">
        <f>'INTAKE - Project-Building(s)'!H82</f>
        <v>0</v>
      </c>
      <c r="G41" s="376">
        <f>'INTAKE - Project-Building(s)'!I82</f>
        <v>0</v>
      </c>
      <c r="H41" s="376">
        <f>'INTAKE - Project-Building(s)'!J82</f>
        <v>0</v>
      </c>
      <c r="I41" s="376">
        <f>'INTAKE - Project-Building(s)'!K82</f>
        <v>0</v>
      </c>
      <c r="J41" s="376">
        <f>'INTAKE - Project-Building(s)'!L82</f>
        <v>0</v>
      </c>
      <c r="K41" s="376">
        <f>'INTAKE - Project-Building(s)'!M82</f>
        <v>0</v>
      </c>
      <c r="L41" s="376">
        <f>'INTAKE - Project-Building(s)'!N82</f>
        <v>0</v>
      </c>
      <c r="M41" s="376">
        <f>'INTAKE - Project-Building(s)'!O82</f>
        <v>0</v>
      </c>
      <c r="N41" s="376">
        <f>'INTAKE - Project-Building(s)'!P82</f>
        <v>0</v>
      </c>
      <c r="O41" s="376">
        <f>'INTAKE - Project-Building(s)'!Q82</f>
        <v>0</v>
      </c>
      <c r="P41" s="520"/>
    </row>
    <row r="42" spans="1:59" s="15" customFormat="1" ht="30" customHeight="1">
      <c r="A42" s="704"/>
      <c r="B42" s="43" t="s">
        <v>149</v>
      </c>
      <c r="C42" s="787"/>
      <c r="D42" s="382" t="str" cm="1">
        <f t="array" ref="D42">_xlfn.TEXTJOIN(", ",TRUE,_xlfn.UNIQUE(TRANSPOSE(F42:O42)))</f>
        <v>0</v>
      </c>
      <c r="E42" s="258"/>
      <c r="F42" s="376">
        <f>'INTAKE - Project-Building(s)'!H83</f>
        <v>0</v>
      </c>
      <c r="G42" s="376">
        <f>'INTAKE - Project-Building(s)'!I83</f>
        <v>0</v>
      </c>
      <c r="H42" s="376">
        <f>'INTAKE - Project-Building(s)'!J83</f>
        <v>0</v>
      </c>
      <c r="I42" s="376">
        <f>'INTAKE - Project-Building(s)'!K83</f>
        <v>0</v>
      </c>
      <c r="J42" s="376">
        <f>'INTAKE - Project-Building(s)'!L83</f>
        <v>0</v>
      </c>
      <c r="K42" s="376">
        <f>'INTAKE - Project-Building(s)'!M83</f>
        <v>0</v>
      </c>
      <c r="L42" s="376">
        <f>'INTAKE - Project-Building(s)'!N83</f>
        <v>0</v>
      </c>
      <c r="M42" s="376">
        <f>'INTAKE - Project-Building(s)'!O83</f>
        <v>0</v>
      </c>
      <c r="N42" s="376">
        <f>'INTAKE - Project-Building(s)'!P83</f>
        <v>0</v>
      </c>
      <c r="O42" s="376">
        <f>'INTAKE - Project-Building(s)'!Q83</f>
        <v>0</v>
      </c>
      <c r="P42" s="520"/>
    </row>
    <row r="43" spans="1:59" s="15" customFormat="1" ht="10.15" customHeight="1">
      <c r="A43" s="704"/>
      <c r="B43" s="704"/>
      <c r="C43" s="704"/>
      <c r="D43" s="704"/>
      <c r="E43" s="258"/>
      <c r="F43" s="704"/>
      <c r="G43" s="704"/>
      <c r="H43" s="704"/>
      <c r="I43" s="704"/>
      <c r="J43" s="704"/>
      <c r="K43" s="704"/>
      <c r="L43" s="704"/>
      <c r="M43" s="704"/>
      <c r="N43" s="704"/>
      <c r="O43" s="704"/>
      <c r="P43" s="520"/>
    </row>
    <row r="44" spans="1:59" s="15" customFormat="1" ht="15" customHeight="1">
      <c r="A44" s="704"/>
      <c r="B44" s="122" t="s">
        <v>1203</v>
      </c>
      <c r="C44" s="420" t="s">
        <v>50</v>
      </c>
      <c r="D44" s="807" t="s">
        <v>108</v>
      </c>
      <c r="E44" s="258"/>
      <c r="F44" s="446"/>
      <c r="G44" s="169"/>
      <c r="H44" s="169"/>
      <c r="I44" s="169"/>
      <c r="J44" s="169"/>
      <c r="K44" s="169"/>
      <c r="L44" s="169"/>
      <c r="M44" s="169"/>
      <c r="N44" s="169"/>
      <c r="O44" s="807"/>
      <c r="P44" s="520"/>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row>
    <row r="45" spans="1:59" s="15" customFormat="1" ht="30" customHeight="1">
      <c r="A45" s="753"/>
      <c r="B45" s="43" t="s">
        <v>1204</v>
      </c>
      <c r="C45" s="787" t="s">
        <v>1205</v>
      </c>
      <c r="D45" s="382" t="str" cm="1">
        <f t="array" ref="D45">_xlfn.TEXTJOIN(", ",TRUE,_xlfn.UNIQUE(TRANSPOSE(F45:O45)))</f>
        <v>0</v>
      </c>
      <c r="E45" s="258"/>
      <c r="F45" s="376">
        <f t="shared" ref="F45:O45" si="4">IF(F31=0, 0, IF(F39="PSEG", "Eligible for Offset only, pending availability", IF(OR(AND(F34&gt;0, F34&lt;5)), "Not eligible", IF(OR(F35="#4 Oil", F35="#2 Oil", F37="Electric PTAC", F41="Coastal Flooding", F41="Stormwater Flooding", F41="Coastal &amp; Stormwater Flooding", F32="HPD Gut Rehab"), "Eligible and Prioritized", "Eligible but not Prioritized"))))</f>
        <v>0</v>
      </c>
      <c r="G45" s="376">
        <f t="shared" si="4"/>
        <v>0</v>
      </c>
      <c r="H45" s="376">
        <f t="shared" si="4"/>
        <v>0</v>
      </c>
      <c r="I45" s="376">
        <f t="shared" si="4"/>
        <v>0</v>
      </c>
      <c r="J45" s="376">
        <f t="shared" si="4"/>
        <v>0</v>
      </c>
      <c r="K45" s="376">
        <f t="shared" si="4"/>
        <v>0</v>
      </c>
      <c r="L45" s="376">
        <f t="shared" si="4"/>
        <v>0</v>
      </c>
      <c r="M45" s="376">
        <f t="shared" si="4"/>
        <v>0</v>
      </c>
      <c r="N45" s="376">
        <f t="shared" si="4"/>
        <v>0</v>
      </c>
      <c r="O45" s="376">
        <f t="shared" si="4"/>
        <v>0</v>
      </c>
      <c r="P45" s="520"/>
    </row>
    <row r="46" spans="1:59" s="15" customFormat="1" ht="10.15" customHeight="1">
      <c r="A46" s="704"/>
      <c r="B46" s="704"/>
      <c r="C46" s="704"/>
      <c r="D46" s="704"/>
      <c r="E46" s="258"/>
      <c r="F46" s="704"/>
      <c r="G46" s="704"/>
      <c r="H46" s="704"/>
      <c r="I46" s="704"/>
      <c r="J46" s="704"/>
      <c r="K46" s="704"/>
      <c r="L46" s="704"/>
      <c r="M46" s="704"/>
      <c r="N46" s="704"/>
      <c r="O46" s="704"/>
      <c r="P46" s="520"/>
    </row>
    <row r="47" spans="1:59" s="15" customFormat="1" ht="15" customHeight="1">
      <c r="A47" s="704"/>
      <c r="B47" s="122" t="s">
        <v>1206</v>
      </c>
      <c r="C47" s="420" t="s">
        <v>50</v>
      </c>
      <c r="D47" s="807" t="s">
        <v>108</v>
      </c>
      <c r="E47" s="258"/>
      <c r="F47" s="446" t="s">
        <v>1207</v>
      </c>
      <c r="G47" s="169"/>
      <c r="H47" s="169"/>
      <c r="I47" s="169"/>
      <c r="J47" s="169"/>
      <c r="K47" s="169"/>
      <c r="L47" s="169"/>
      <c r="M47" s="169"/>
      <c r="N47" s="169"/>
      <c r="O47" s="807"/>
      <c r="P47" s="520"/>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row>
    <row r="48" spans="1:59" s="15" customFormat="1" ht="30" customHeight="1">
      <c r="A48" s="704"/>
      <c r="B48" s="27" t="s">
        <v>1208</v>
      </c>
      <c r="C48" s="718"/>
      <c r="D48" s="382" t="str" cm="1">
        <f t="array" ref="D48">_xlfn.TEXTJOIN(", ",TRUE,_xlfn.UNIQUE(TRANSPOSE(F48:O48)))</f>
        <v/>
      </c>
      <c r="E48" s="258"/>
      <c r="F48" s="455"/>
      <c r="G48" s="455"/>
      <c r="H48" s="455"/>
      <c r="I48" s="455"/>
      <c r="J48" s="455"/>
      <c r="K48" s="455"/>
      <c r="L48" s="455"/>
      <c r="M48" s="455"/>
      <c r="N48" s="455"/>
      <c r="O48" s="455"/>
      <c r="P48" s="520"/>
      <c r="Q48" s="472" t="s">
        <v>1209</v>
      </c>
      <c r="R48" s="455" t="s">
        <v>1210</v>
      </c>
      <c r="S48" s="455" t="s">
        <v>1211</v>
      </c>
    </row>
    <row r="49" spans="1:59" s="15" customFormat="1" ht="30" customHeight="1">
      <c r="A49" s="704"/>
      <c r="B49" s="734" t="s">
        <v>1212</v>
      </c>
      <c r="C49" s="735"/>
      <c r="D49" s="382" t="str" cm="1">
        <f t="array" ref="D49">_xlfn.TEXTJOIN(", ",TRUE,_xlfn.UNIQUE(TRANSPOSE(F49:O49)))</f>
        <v/>
      </c>
      <c r="E49" s="258"/>
      <c r="F49" s="455"/>
      <c r="G49" s="455"/>
      <c r="H49" s="455"/>
      <c r="I49" s="455"/>
      <c r="J49" s="455"/>
      <c r="K49" s="455"/>
      <c r="L49" s="455"/>
      <c r="M49" s="455"/>
      <c r="N49" s="455"/>
      <c r="O49" s="455"/>
      <c r="P49" s="520"/>
      <c r="Q49" s="472" t="s">
        <v>1213</v>
      </c>
      <c r="R49" s="472" t="s">
        <v>1214</v>
      </c>
      <c r="S49" s="472" t="s">
        <v>1215</v>
      </c>
      <c r="T49" s="472" t="s">
        <v>1216</v>
      </c>
      <c r="U49" s="472" t="s">
        <v>1217</v>
      </c>
      <c r="V49" s="472" t="s">
        <v>1218</v>
      </c>
    </row>
    <row r="50" spans="1:59" s="15" customFormat="1" ht="30" customHeight="1">
      <c r="A50" s="704"/>
      <c r="B50" s="43" t="s">
        <v>1219</v>
      </c>
      <c r="C50" s="787"/>
      <c r="D50" s="382" t="str" cm="1">
        <f t="array" ref="D50">_xlfn.TEXTJOIN(", ",TRUE,_xlfn.UNIQUE(TRANSPOSE(F50:O50)))</f>
        <v/>
      </c>
      <c r="E50" s="258"/>
      <c r="F50" s="455"/>
      <c r="G50" s="455"/>
      <c r="H50" s="455"/>
      <c r="I50" s="455"/>
      <c r="J50" s="455"/>
      <c r="K50" s="455"/>
      <c r="L50" s="455"/>
      <c r="M50" s="455"/>
      <c r="N50" s="455"/>
      <c r="O50" s="455"/>
      <c r="P50" s="520"/>
      <c r="Q50" s="14"/>
      <c r="R50" s="14"/>
      <c r="S50" s="14"/>
      <c r="T50" s="14"/>
      <c r="U50" s="14"/>
      <c r="V50" s="14"/>
    </row>
    <row r="51" spans="1:59" s="15" customFormat="1" ht="30" customHeight="1">
      <c r="A51" s="753"/>
      <c r="B51" s="43" t="s">
        <v>1220</v>
      </c>
      <c r="C51" s="787" t="s">
        <v>1221</v>
      </c>
      <c r="D51" s="382" t="str" cm="1">
        <f t="array" ref="D51">_xlfn.TEXTJOIN(", ",TRUE,_xlfn.UNIQUE(TRANSPOSE(F51:O51)))</f>
        <v/>
      </c>
      <c r="E51" s="258"/>
      <c r="F51" s="455"/>
      <c r="G51" s="455"/>
      <c r="H51" s="455"/>
      <c r="I51" s="455"/>
      <c r="J51" s="455"/>
      <c r="K51" s="455"/>
      <c r="L51" s="455"/>
      <c r="M51" s="455"/>
      <c r="N51" s="455"/>
      <c r="O51" s="455"/>
      <c r="P51" s="520"/>
      <c r="Q51" s="472" t="s">
        <v>1222</v>
      </c>
      <c r="R51" s="472" t="s">
        <v>1223</v>
      </c>
      <c r="S51" s="472" t="s">
        <v>1224</v>
      </c>
      <c r="T51" s="472" t="s">
        <v>1225</v>
      </c>
      <c r="U51" s="472" t="s">
        <v>308</v>
      </c>
      <c r="V51" s="472" t="s">
        <v>1226</v>
      </c>
    </row>
    <row r="52" spans="1:59" s="15" customFormat="1" ht="15" customHeight="1">
      <c r="A52" s="704"/>
      <c r="B52" s="43" t="s">
        <v>1227</v>
      </c>
      <c r="C52" s="719"/>
      <c r="D52" s="441">
        <f>SUM(F52:O52)</f>
        <v>0</v>
      </c>
      <c r="E52" s="258"/>
      <c r="F52" s="455"/>
      <c r="G52" s="455"/>
      <c r="H52" s="455"/>
      <c r="I52" s="455"/>
      <c r="J52" s="455"/>
      <c r="K52" s="455"/>
      <c r="L52" s="455"/>
      <c r="M52" s="455"/>
      <c r="N52" s="455"/>
      <c r="O52" s="455"/>
      <c r="P52" s="520"/>
    </row>
    <row r="53" spans="1:59" s="15" customFormat="1" ht="15" customHeight="1">
      <c r="A53" s="704"/>
      <c r="B53" s="43" t="s">
        <v>1228</v>
      </c>
      <c r="C53" s="719"/>
      <c r="D53" s="441">
        <f t="shared" ref="D53:D57" si="5">SUM(F53:O53)</f>
        <v>0</v>
      </c>
      <c r="E53" s="258"/>
      <c r="F53" s="455"/>
      <c r="G53" s="455"/>
      <c r="H53" s="455"/>
      <c r="I53" s="455"/>
      <c r="J53" s="455"/>
      <c r="K53" s="455"/>
      <c r="L53" s="455"/>
      <c r="M53" s="455"/>
      <c r="N53" s="455"/>
      <c r="O53" s="455"/>
      <c r="P53" s="520"/>
    </row>
    <row r="54" spans="1:59" s="15" customFormat="1" ht="15" customHeight="1">
      <c r="A54" s="704"/>
      <c r="B54" s="43" t="s">
        <v>1229</v>
      </c>
      <c r="C54" s="719"/>
      <c r="D54" s="441">
        <f t="shared" si="5"/>
        <v>0</v>
      </c>
      <c r="E54" s="258"/>
      <c r="F54" s="455"/>
      <c r="G54" s="455"/>
      <c r="H54" s="455"/>
      <c r="I54" s="455"/>
      <c r="J54" s="455"/>
      <c r="K54" s="455"/>
      <c r="L54" s="455"/>
      <c r="M54" s="455"/>
      <c r="N54" s="455"/>
      <c r="O54" s="455"/>
      <c r="P54" s="520"/>
    </row>
    <row r="55" spans="1:59" s="15" customFormat="1" ht="15" customHeight="1">
      <c r="A55" s="704"/>
      <c r="B55" s="43" t="s">
        <v>1230</v>
      </c>
      <c r="C55" s="719"/>
      <c r="D55" s="441">
        <f t="shared" si="5"/>
        <v>0</v>
      </c>
      <c r="E55" s="258"/>
      <c r="F55" s="455"/>
      <c r="G55" s="455"/>
      <c r="H55" s="455"/>
      <c r="I55" s="455"/>
      <c r="J55" s="455"/>
      <c r="K55" s="455"/>
      <c r="L55" s="455"/>
      <c r="M55" s="455"/>
      <c r="N55" s="455"/>
      <c r="O55" s="455"/>
      <c r="P55" s="520"/>
    </row>
    <row r="56" spans="1:59" s="15" customFormat="1" ht="15" customHeight="1">
      <c r="A56" s="704"/>
      <c r="B56" s="43" t="s">
        <v>1231</v>
      </c>
      <c r="C56" s="719"/>
      <c r="D56" s="441">
        <f t="shared" si="5"/>
        <v>0</v>
      </c>
      <c r="E56" s="258"/>
      <c r="F56" s="455"/>
      <c r="G56" s="455"/>
      <c r="H56" s="455"/>
      <c r="I56" s="455"/>
      <c r="J56" s="455"/>
      <c r="K56" s="455"/>
      <c r="L56" s="455"/>
      <c r="M56" s="455"/>
      <c r="N56" s="455"/>
      <c r="O56" s="455"/>
      <c r="P56" s="520"/>
    </row>
    <row r="57" spans="1:59" s="15" customFormat="1" ht="15" customHeight="1">
      <c r="A57" s="704"/>
      <c r="B57" s="43" t="s">
        <v>1232</v>
      </c>
      <c r="C57" s="719"/>
      <c r="D57" s="441">
        <f t="shared" si="5"/>
        <v>0</v>
      </c>
      <c r="E57" s="258"/>
      <c r="F57" s="455"/>
      <c r="G57" s="455"/>
      <c r="H57" s="455"/>
      <c r="I57" s="455"/>
      <c r="J57" s="455"/>
      <c r="K57" s="455"/>
      <c r="L57" s="455"/>
      <c r="M57" s="455"/>
      <c r="N57" s="455"/>
      <c r="O57" s="455"/>
      <c r="P57" s="520"/>
    </row>
    <row r="58" spans="1:59" s="15" customFormat="1" ht="10.15" customHeight="1">
      <c r="A58" s="704"/>
      <c r="B58" s="704"/>
      <c r="C58" s="704"/>
      <c r="D58" s="704"/>
      <c r="E58" s="258"/>
      <c r="F58" s="294"/>
      <c r="G58" s="294"/>
      <c r="H58" s="294"/>
      <c r="I58" s="294"/>
      <c r="J58" s="294"/>
      <c r="K58" s="294"/>
      <c r="L58" s="294"/>
      <c r="M58" s="294"/>
      <c r="N58" s="294"/>
      <c r="O58" s="294"/>
      <c r="P58" s="520"/>
    </row>
    <row r="59" spans="1:59" s="15" customFormat="1" ht="15" customHeight="1">
      <c r="A59" s="704"/>
      <c r="B59" s="122" t="s">
        <v>1233</v>
      </c>
      <c r="C59" s="420" t="s">
        <v>50</v>
      </c>
      <c r="D59" s="807" t="s">
        <v>108</v>
      </c>
      <c r="E59" s="258"/>
      <c r="F59" s="446" t="s">
        <v>1234</v>
      </c>
      <c r="G59" s="169"/>
      <c r="H59" s="169"/>
      <c r="I59" s="169"/>
      <c r="J59" s="169"/>
      <c r="K59" s="169"/>
      <c r="L59" s="169"/>
      <c r="M59" s="169"/>
      <c r="N59" s="169"/>
      <c r="O59" s="807"/>
      <c r="P59" s="520"/>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row>
    <row r="60" spans="1:59" s="15" customFormat="1" ht="30" customHeight="1">
      <c r="A60" s="704"/>
      <c r="B60" s="27" t="s">
        <v>185</v>
      </c>
      <c r="C60" s="720" t="s">
        <v>1235</v>
      </c>
      <c r="D60" s="382" t="str" cm="1">
        <f t="array" ref="D60">_xlfn.TEXTJOIN(", ",TRUE,_xlfn.UNIQUE(TRANSPOSE(F60:O60)))</f>
        <v/>
      </c>
      <c r="E60" s="258"/>
      <c r="F60" s="455"/>
      <c r="G60" s="455"/>
      <c r="H60" s="455"/>
      <c r="I60" s="455"/>
      <c r="J60" s="455"/>
      <c r="K60" s="455"/>
      <c r="L60" s="455"/>
      <c r="M60" s="455"/>
      <c r="N60" s="455"/>
      <c r="O60" s="455"/>
      <c r="P60" s="520"/>
      <c r="Q60" s="472" t="s">
        <v>267</v>
      </c>
      <c r="R60" s="455" t="s">
        <v>268</v>
      </c>
      <c r="S60" s="455" t="s">
        <v>269</v>
      </c>
    </row>
    <row r="61" spans="1:59" ht="30" customHeight="1">
      <c r="A61" s="753"/>
      <c r="B61" s="43" t="s">
        <v>1236</v>
      </c>
      <c r="C61" s="721" t="s">
        <v>1237</v>
      </c>
      <c r="D61" s="382" t="str" cm="1">
        <f t="array" ref="D61">_xlfn.TEXTJOIN(", ",TRUE,_xlfn.UNIQUE(TRANSPOSE(F61:O61)))</f>
        <v/>
      </c>
      <c r="E61" s="258"/>
      <c r="F61" s="455"/>
      <c r="G61" s="455"/>
      <c r="H61" s="455"/>
      <c r="I61" s="455"/>
      <c r="J61" s="455"/>
      <c r="K61" s="455"/>
      <c r="L61" s="455"/>
      <c r="M61" s="455"/>
      <c r="N61" s="455"/>
      <c r="O61" s="455"/>
      <c r="P61" s="703"/>
      <c r="Q61" s="472" t="s">
        <v>1238</v>
      </c>
      <c r="R61" s="472" t="s">
        <v>772</v>
      </c>
      <c r="S61" s="472" t="s">
        <v>770</v>
      </c>
      <c r="T61" s="472" t="s">
        <v>769</v>
      </c>
      <c r="U61" s="472" t="s">
        <v>1050</v>
      </c>
      <c r="V61" s="472" t="s">
        <v>773</v>
      </c>
      <c r="W61" s="472" t="s">
        <v>1239</v>
      </c>
      <c r="X61" s="472" t="s">
        <v>1240</v>
      </c>
      <c r="Y61" s="472" t="s">
        <v>1241</v>
      </c>
      <c r="Z61" s="472" t="s">
        <v>1242</v>
      </c>
    </row>
    <row r="62" spans="1:59" ht="30" customHeight="1">
      <c r="A62" s="704"/>
      <c r="B62" s="43" t="s">
        <v>1243</v>
      </c>
      <c r="C62" s="798" t="s">
        <v>1244</v>
      </c>
      <c r="D62" s="382" t="str" cm="1">
        <f t="array" ref="D62">_xlfn.TEXTJOIN(", ",TRUE,_xlfn.UNIQUE(TRANSPOSE(F62:O62)))</f>
        <v/>
      </c>
      <c r="E62" s="258"/>
      <c r="F62" s="455"/>
      <c r="G62" s="455"/>
      <c r="H62" s="455"/>
      <c r="I62" s="455"/>
      <c r="J62" s="455"/>
      <c r="K62" s="455"/>
      <c r="L62" s="455"/>
      <c r="M62" s="455"/>
      <c r="N62" s="455"/>
      <c r="O62" s="455"/>
      <c r="P62" s="703"/>
      <c r="Q62" s="472" t="s">
        <v>1245</v>
      </c>
      <c r="R62" s="455" t="s">
        <v>777</v>
      </c>
    </row>
    <row r="63" spans="1:59" ht="30" customHeight="1">
      <c r="A63" s="704"/>
      <c r="B63" s="43" t="s">
        <v>1246</v>
      </c>
      <c r="C63" s="721" t="s">
        <v>1247</v>
      </c>
      <c r="D63" s="382"/>
      <c r="E63" s="258"/>
      <c r="F63" s="455"/>
      <c r="G63" s="455"/>
      <c r="H63" s="455"/>
      <c r="I63" s="455"/>
      <c r="J63" s="455"/>
      <c r="K63" s="455"/>
      <c r="L63" s="455"/>
      <c r="M63" s="455"/>
      <c r="N63" s="455"/>
      <c r="O63" s="455"/>
      <c r="P63" s="703"/>
      <c r="Q63" s="472" t="s">
        <v>1245</v>
      </c>
      <c r="R63" s="455" t="s">
        <v>777</v>
      </c>
    </row>
    <row r="64" spans="1:59" ht="30" customHeight="1">
      <c r="A64" s="753"/>
      <c r="B64" s="43" t="s">
        <v>1248</v>
      </c>
      <c r="C64" s="721" t="s">
        <v>1249</v>
      </c>
      <c r="D64" s="382" t="str" cm="1">
        <f t="array" ref="D64">_xlfn.TEXTJOIN(", ",TRUE,_xlfn.UNIQUE(TRANSPOSE(F64:O64)))</f>
        <v/>
      </c>
      <c r="E64" s="258"/>
      <c r="F64" s="455"/>
      <c r="G64" s="455"/>
      <c r="H64" s="455"/>
      <c r="I64" s="455"/>
      <c r="J64" s="455"/>
      <c r="K64" s="455"/>
      <c r="L64" s="455"/>
      <c r="M64" s="455"/>
      <c r="N64" s="455"/>
      <c r="O64" s="455"/>
      <c r="P64" s="703"/>
      <c r="Q64" s="472" t="s">
        <v>1238</v>
      </c>
      <c r="R64" s="472" t="s">
        <v>772</v>
      </c>
      <c r="S64" s="472" t="s">
        <v>770</v>
      </c>
      <c r="T64" s="472" t="s">
        <v>769</v>
      </c>
      <c r="U64" s="472" t="s">
        <v>1050</v>
      </c>
      <c r="V64" s="472" t="s">
        <v>773</v>
      </c>
      <c r="W64" s="472" t="s">
        <v>1239</v>
      </c>
      <c r="X64" s="472" t="s">
        <v>1240</v>
      </c>
      <c r="Y64" s="472" t="s">
        <v>1241</v>
      </c>
      <c r="Z64" s="472" t="s">
        <v>1242</v>
      </c>
    </row>
    <row r="65" spans="1:59" ht="30" customHeight="1">
      <c r="A65" s="704"/>
      <c r="B65" s="811" t="s">
        <v>1250</v>
      </c>
      <c r="C65" s="721" t="s">
        <v>1251</v>
      </c>
      <c r="D65" s="382" t="str" cm="1">
        <f t="array" ref="D65">_xlfn.TEXTJOIN(", ",TRUE,_xlfn.UNIQUE(TRANSPOSE(F65:O65)))</f>
        <v/>
      </c>
      <c r="E65" s="258"/>
      <c r="F65" s="455"/>
      <c r="G65" s="455"/>
      <c r="H65" s="455"/>
      <c r="I65" s="455"/>
      <c r="J65" s="455"/>
      <c r="K65" s="455"/>
      <c r="L65" s="455"/>
      <c r="M65" s="455"/>
      <c r="N65" s="455"/>
      <c r="O65" s="455"/>
      <c r="P65" s="703"/>
      <c r="Q65" s="472" t="s">
        <v>1252</v>
      </c>
      <c r="R65" s="472" t="s">
        <v>801</v>
      </c>
      <c r="S65" s="472" t="s">
        <v>1253</v>
      </c>
      <c r="T65" s="472" t="s">
        <v>1254</v>
      </c>
      <c r="U65" s="472" t="s">
        <v>802</v>
      </c>
      <c r="V65" s="472" t="s">
        <v>1255</v>
      </c>
      <c r="W65" s="472" t="s">
        <v>803</v>
      </c>
      <c r="X65" s="472" t="s">
        <v>1241</v>
      </c>
    </row>
    <row r="66" spans="1:59" ht="30" customHeight="1">
      <c r="A66" s="704"/>
      <c r="B66" s="811" t="s">
        <v>1256</v>
      </c>
      <c r="C66" s="798" t="s">
        <v>1244</v>
      </c>
      <c r="D66" s="382"/>
      <c r="E66" s="258"/>
      <c r="F66" s="455"/>
      <c r="G66" s="455"/>
      <c r="H66" s="455"/>
      <c r="I66" s="455"/>
      <c r="J66" s="455"/>
      <c r="K66" s="455"/>
      <c r="L66" s="455"/>
      <c r="M66" s="455"/>
      <c r="N66" s="455"/>
      <c r="O66" s="455"/>
      <c r="P66" s="703"/>
      <c r="Q66" s="472" t="s">
        <v>1245</v>
      </c>
      <c r="R66" s="455" t="s">
        <v>777</v>
      </c>
    </row>
    <row r="67" spans="1:59" ht="30" customHeight="1">
      <c r="A67" s="704"/>
      <c r="B67" s="811" t="s">
        <v>1257</v>
      </c>
      <c r="C67" s="721" t="s">
        <v>1258</v>
      </c>
      <c r="D67" s="382"/>
      <c r="E67" s="258"/>
      <c r="F67" s="455"/>
      <c r="G67" s="455"/>
      <c r="H67" s="455"/>
      <c r="I67" s="455"/>
      <c r="J67" s="455"/>
      <c r="K67" s="455"/>
      <c r="L67" s="455"/>
      <c r="M67" s="455"/>
      <c r="N67" s="455"/>
      <c r="O67" s="455"/>
      <c r="P67" s="703"/>
      <c r="Q67" s="472" t="s">
        <v>1259</v>
      </c>
      <c r="R67" s="455" t="s">
        <v>1260</v>
      </c>
      <c r="S67" s="455" t="s">
        <v>1261</v>
      </c>
    </row>
    <row r="68" spans="1:59" ht="30" customHeight="1">
      <c r="A68" s="704"/>
      <c r="B68" s="811" t="s">
        <v>1262</v>
      </c>
      <c r="C68" s="721" t="s">
        <v>1263</v>
      </c>
      <c r="D68" s="382"/>
      <c r="E68" s="258"/>
      <c r="F68" s="455"/>
      <c r="G68" s="455"/>
      <c r="H68" s="455"/>
      <c r="I68" s="455"/>
      <c r="J68" s="455"/>
      <c r="K68" s="455"/>
      <c r="L68" s="455"/>
      <c r="M68" s="455"/>
      <c r="N68" s="455"/>
      <c r="O68" s="455"/>
      <c r="P68" s="703"/>
      <c r="Q68" s="472" t="s">
        <v>215</v>
      </c>
      <c r="R68" s="455" t="s">
        <v>216</v>
      </c>
      <c r="S68" s="455"/>
    </row>
    <row r="69" spans="1:59" ht="30" customHeight="1">
      <c r="A69" s="704"/>
      <c r="B69" s="76" t="s">
        <v>1264</v>
      </c>
      <c r="C69" s="721" t="s">
        <v>1265</v>
      </c>
      <c r="D69" s="382" t="str" cm="1">
        <f t="array" ref="D69">_xlfn.TEXTJOIN(", ",TRUE,_xlfn.UNIQUE(TRANSPOSE(F69:O69)))</f>
        <v/>
      </c>
      <c r="E69" s="258"/>
      <c r="F69" s="455"/>
      <c r="G69" s="455"/>
      <c r="H69" s="455"/>
      <c r="I69" s="455"/>
      <c r="J69" s="455"/>
      <c r="K69" s="455"/>
      <c r="L69" s="455"/>
      <c r="M69" s="455"/>
      <c r="N69" s="455"/>
      <c r="O69" s="455"/>
      <c r="P69" s="703"/>
      <c r="Q69" s="472" t="s">
        <v>1266</v>
      </c>
      <c r="R69" s="455" t="s">
        <v>1267</v>
      </c>
      <c r="S69" s="455" t="s">
        <v>1268</v>
      </c>
      <c r="T69" s="455" t="s">
        <v>811</v>
      </c>
    </row>
    <row r="70" spans="1:59" ht="30" customHeight="1">
      <c r="A70" s="704"/>
      <c r="B70" s="43" t="s">
        <v>579</v>
      </c>
      <c r="C70" s="721" t="s">
        <v>1269</v>
      </c>
      <c r="D70" s="382" t="str" cm="1">
        <f t="array" ref="D70">_xlfn.TEXTJOIN(", ",TRUE,_xlfn.UNIQUE(TRANSPOSE(F70:O70)))</f>
        <v/>
      </c>
      <c r="E70" s="258"/>
      <c r="F70" s="455"/>
      <c r="G70" s="455"/>
      <c r="H70" s="455"/>
      <c r="I70" s="455"/>
      <c r="J70" s="455"/>
      <c r="K70" s="455"/>
      <c r="L70" s="455"/>
      <c r="M70" s="455"/>
      <c r="N70" s="455"/>
      <c r="O70" s="455"/>
      <c r="P70" s="703"/>
      <c r="Q70" s="472" t="s">
        <v>1270</v>
      </c>
      <c r="R70" s="455" t="s">
        <v>821</v>
      </c>
      <c r="S70" s="455" t="s">
        <v>822</v>
      </c>
    </row>
    <row r="71" spans="1:59" ht="30" customHeight="1">
      <c r="A71" s="704"/>
      <c r="B71" s="43" t="s">
        <v>581</v>
      </c>
      <c r="C71" s="721" t="s">
        <v>1269</v>
      </c>
      <c r="D71" s="382" t="str" cm="1">
        <f t="array" ref="D71">_xlfn.TEXTJOIN(", ",TRUE,_xlfn.UNIQUE(TRANSPOSE(F71:O71)))</f>
        <v/>
      </c>
      <c r="E71" s="258"/>
      <c r="F71" s="455"/>
      <c r="G71" s="455"/>
      <c r="H71" s="455"/>
      <c r="I71" s="455"/>
      <c r="J71" s="455"/>
      <c r="K71" s="455"/>
      <c r="L71" s="455"/>
      <c r="M71" s="455"/>
      <c r="N71" s="455"/>
      <c r="O71" s="455"/>
      <c r="P71" s="703"/>
      <c r="Q71" s="472" t="s">
        <v>1270</v>
      </c>
      <c r="R71" s="754" t="s">
        <v>1271</v>
      </c>
      <c r="S71" s="754" t="s">
        <v>1272</v>
      </c>
    </row>
    <row r="72" spans="1:59" ht="30" customHeight="1">
      <c r="A72" s="731"/>
      <c r="B72" s="43" t="s">
        <v>583</v>
      </c>
      <c r="C72" s="721" t="s">
        <v>1273</v>
      </c>
      <c r="D72" s="382" t="str" cm="1">
        <f t="array" ref="D72">_xlfn.TEXTJOIN(", ",TRUE,_xlfn.UNIQUE(TRANSPOSE(F72:O72)))</f>
        <v/>
      </c>
      <c r="E72" s="258"/>
      <c r="F72" s="455"/>
      <c r="G72" s="455"/>
      <c r="H72" s="455"/>
      <c r="I72" s="455"/>
      <c r="J72" s="455"/>
      <c r="K72" s="455"/>
      <c r="L72" s="455"/>
      <c r="M72" s="455"/>
      <c r="N72" s="455"/>
      <c r="O72" s="455"/>
      <c r="P72" s="703"/>
      <c r="Q72" s="472" t="s">
        <v>1270</v>
      </c>
      <c r="R72" s="759" t="s">
        <v>1274</v>
      </c>
      <c r="S72" s="759" t="s">
        <v>1275</v>
      </c>
      <c r="T72" s="759" t="s">
        <v>1276</v>
      </c>
      <c r="U72" s="759" t="s">
        <v>1277</v>
      </c>
      <c r="V72" s="759"/>
    </row>
    <row r="73" spans="1:59" ht="30" customHeight="1">
      <c r="A73" s="704"/>
      <c r="B73" s="43" t="s">
        <v>1278</v>
      </c>
      <c r="C73" s="720" t="s">
        <v>1279</v>
      </c>
      <c r="D73" s="382" t="str" cm="1">
        <f t="array" ref="D73">_xlfn.TEXTJOIN(", ",TRUE,_xlfn.UNIQUE(TRANSPOSE(F73:O73)))</f>
        <v/>
      </c>
      <c r="E73" s="258"/>
      <c r="F73" s="455"/>
      <c r="G73" s="455"/>
      <c r="H73" s="455"/>
      <c r="I73" s="455"/>
      <c r="J73" s="455"/>
      <c r="K73" s="455"/>
      <c r="L73" s="455"/>
      <c r="M73" s="455"/>
      <c r="N73" s="455"/>
      <c r="O73" s="455"/>
      <c r="P73" s="703"/>
      <c r="Q73" s="472" t="s">
        <v>1280</v>
      </c>
      <c r="R73" s="755" t="s">
        <v>1281</v>
      </c>
      <c r="S73" s="755" t="s">
        <v>1282</v>
      </c>
      <c r="T73" s="755" t="s">
        <v>1283</v>
      </c>
    </row>
    <row r="74" spans="1:59" s="15" customFormat="1" ht="10.15" customHeight="1">
      <c r="A74" s="704"/>
      <c r="B74" s="704"/>
      <c r="C74" s="704"/>
      <c r="D74" s="704"/>
      <c r="E74" s="258"/>
      <c r="F74" s="294"/>
      <c r="G74" s="294"/>
      <c r="H74" s="294"/>
      <c r="I74" s="294"/>
      <c r="J74" s="294"/>
      <c r="K74" s="294"/>
      <c r="L74" s="294"/>
      <c r="M74" s="294"/>
      <c r="N74" s="294"/>
      <c r="O74" s="294"/>
      <c r="P74" s="520"/>
    </row>
    <row r="75" spans="1:59" s="15" customFormat="1" ht="15" customHeight="1">
      <c r="A75" s="731"/>
      <c r="B75" s="122" t="s">
        <v>1284</v>
      </c>
      <c r="C75" s="420" t="s">
        <v>50</v>
      </c>
      <c r="D75" s="807" t="s">
        <v>108</v>
      </c>
      <c r="E75" s="258"/>
      <c r="F75" s="446" t="s">
        <v>1234</v>
      </c>
      <c r="G75" s="169"/>
      <c r="H75" s="169"/>
      <c r="I75" s="169"/>
      <c r="J75" s="169"/>
      <c r="K75" s="169"/>
      <c r="L75" s="169"/>
      <c r="M75" s="169"/>
      <c r="N75" s="169"/>
      <c r="O75" s="807"/>
      <c r="P75" s="520"/>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row>
    <row r="76" spans="1:59" ht="30" customHeight="1">
      <c r="A76" s="731"/>
      <c r="B76" s="43" t="s">
        <v>1285</v>
      </c>
      <c r="C76" s="788" t="s">
        <v>1286</v>
      </c>
      <c r="D76" s="732"/>
      <c r="E76" s="258"/>
      <c r="F76" s="455"/>
      <c r="G76" s="455"/>
      <c r="H76" s="455"/>
      <c r="I76" s="455"/>
      <c r="J76" s="455"/>
      <c r="K76" s="455"/>
      <c r="L76" s="455"/>
      <c r="M76" s="455"/>
      <c r="N76" s="455"/>
      <c r="O76" s="455"/>
      <c r="P76" s="703"/>
      <c r="Q76" s="15"/>
      <c r="R76" s="15"/>
      <c r="S76" s="15"/>
      <c r="T76" s="15"/>
    </row>
    <row r="77" spans="1:59" ht="30" customHeight="1">
      <c r="A77" s="731"/>
      <c r="B77" s="43" t="s">
        <v>1287</v>
      </c>
      <c r="C77" s="788" t="s">
        <v>1288</v>
      </c>
      <c r="D77" s="382"/>
      <c r="E77" s="258"/>
      <c r="F77" s="455"/>
      <c r="G77" s="455"/>
      <c r="H77" s="455"/>
      <c r="I77" s="455"/>
      <c r="J77" s="455"/>
      <c r="K77" s="455"/>
      <c r="L77" s="455"/>
      <c r="M77" s="455"/>
      <c r="N77" s="455"/>
      <c r="O77" s="455"/>
      <c r="P77" s="703"/>
      <c r="Q77" s="15"/>
      <c r="R77" s="15"/>
      <c r="S77" s="15"/>
      <c r="T77" s="15"/>
      <c r="U77" s="758"/>
    </row>
    <row r="78" spans="1:59" ht="30" customHeight="1">
      <c r="A78" s="731"/>
      <c r="B78" s="43" t="s">
        <v>1289</v>
      </c>
      <c r="C78" s="788" t="s">
        <v>1288</v>
      </c>
      <c r="D78" s="382"/>
      <c r="E78" s="258"/>
      <c r="F78" s="455"/>
      <c r="G78" s="455"/>
      <c r="H78" s="455"/>
      <c r="I78" s="455"/>
      <c r="J78" s="455"/>
      <c r="K78" s="455"/>
      <c r="L78" s="455"/>
      <c r="M78" s="455"/>
      <c r="N78" s="455"/>
      <c r="O78" s="455"/>
      <c r="P78" s="703"/>
      <c r="Q78" s="15"/>
      <c r="R78" s="15"/>
      <c r="S78" s="15"/>
      <c r="T78" s="15"/>
      <c r="U78" s="758"/>
    </row>
    <row r="79" spans="1:59" ht="30" customHeight="1">
      <c r="A79" s="731"/>
      <c r="B79" s="43" t="s">
        <v>1290</v>
      </c>
      <c r="C79" s="788" t="s">
        <v>1291</v>
      </c>
      <c r="D79" s="382"/>
      <c r="E79" s="258"/>
      <c r="F79" s="455"/>
      <c r="G79" s="455"/>
      <c r="H79" s="455"/>
      <c r="I79" s="455"/>
      <c r="J79" s="455"/>
      <c r="K79" s="455"/>
      <c r="L79" s="455"/>
      <c r="M79" s="455"/>
      <c r="N79" s="455"/>
      <c r="O79" s="455"/>
      <c r="P79" s="703"/>
      <c r="Q79" s="15"/>
      <c r="R79" s="15"/>
      <c r="S79" s="15"/>
      <c r="T79" s="15"/>
      <c r="U79" s="758"/>
    </row>
    <row r="80" spans="1:59" ht="30" customHeight="1">
      <c r="A80" s="731"/>
      <c r="B80" s="43" t="s">
        <v>1292</v>
      </c>
      <c r="C80" s="721" t="s">
        <v>1293</v>
      </c>
      <c r="D80" s="382" t="str" cm="1">
        <f t="array" ref="D80">_xlfn.TEXTJOIN(", ",TRUE,_xlfn.UNIQUE(TRANSPOSE(F80:O80)))</f>
        <v/>
      </c>
      <c r="E80" s="258"/>
      <c r="F80" s="455"/>
      <c r="G80" s="455"/>
      <c r="H80" s="455"/>
      <c r="I80" s="455"/>
      <c r="J80" s="455"/>
      <c r="K80" s="455"/>
      <c r="L80" s="455"/>
      <c r="M80" s="455"/>
      <c r="N80" s="455"/>
      <c r="O80" s="455"/>
      <c r="P80" s="703"/>
      <c r="Q80" s="15"/>
      <c r="R80" s="15"/>
      <c r="S80" s="15"/>
      <c r="T80" s="15"/>
      <c r="U80" s="758"/>
    </row>
    <row r="81" spans="1:23" ht="30" customHeight="1">
      <c r="A81" s="731"/>
      <c r="B81" s="654" t="s">
        <v>1294</v>
      </c>
      <c r="C81" s="788" t="s">
        <v>1295</v>
      </c>
      <c r="D81" s="382"/>
      <c r="E81" s="258"/>
      <c r="F81" s="455"/>
      <c r="G81" s="455"/>
      <c r="H81" s="455"/>
      <c r="I81" s="455"/>
      <c r="J81" s="455"/>
      <c r="K81" s="455"/>
      <c r="L81" s="455"/>
      <c r="M81" s="455"/>
      <c r="N81" s="455"/>
      <c r="O81" s="455"/>
      <c r="P81" s="703"/>
      <c r="Q81" s="15"/>
      <c r="R81" s="15"/>
      <c r="S81" s="15"/>
      <c r="T81" s="15"/>
    </row>
    <row r="82" spans="1:23" s="518" customFormat="1" ht="15" customHeight="1">
      <c r="A82" s="704"/>
      <c r="B82" s="704"/>
      <c r="C82" s="704"/>
      <c r="D82" s="704"/>
      <c r="E82" s="258"/>
      <c r="F82" s="704"/>
      <c r="G82" s="704"/>
      <c r="H82" s="295"/>
      <c r="I82" s="295"/>
      <c r="J82" s="295"/>
      <c r="K82" s="295"/>
      <c r="L82" s="295"/>
      <c r="M82" s="295"/>
      <c r="N82" s="295"/>
      <c r="O82" s="295"/>
      <c r="P82" s="519"/>
    </row>
    <row r="83" spans="1:23" s="518" customFormat="1" ht="15" customHeight="1">
      <c r="A83" s="1035" t="s">
        <v>1296</v>
      </c>
      <c r="B83" s="722" t="s">
        <v>1297</v>
      </c>
      <c r="C83" s="723"/>
      <c r="D83" s="724"/>
      <c r="E83" s="258"/>
      <c r="F83" s="726"/>
      <c r="G83" s="727"/>
      <c r="H83" s="727"/>
      <c r="I83" s="727"/>
      <c r="J83" s="727"/>
      <c r="K83" s="727"/>
      <c r="L83" s="727"/>
      <c r="M83" s="727"/>
      <c r="N83" s="727"/>
      <c r="O83" s="724"/>
      <c r="P83" s="519"/>
    </row>
    <row r="84" spans="1:23" s="15" customFormat="1" ht="30" customHeight="1">
      <c r="A84" s="1036"/>
      <c r="B84" s="43" t="s">
        <v>1298</v>
      </c>
      <c r="C84" s="725"/>
      <c r="D84" s="382" t="str" cm="1">
        <f t="array" ref="D84">_xlfn.TEXTJOIN(", ",TRUE,_xlfn.UNIQUE(TRANSPOSE(F84:O84)))</f>
        <v/>
      </c>
      <c r="E84" s="258"/>
      <c r="F84" s="728"/>
      <c r="G84" s="728"/>
      <c r="H84" s="728"/>
      <c r="I84" s="728"/>
      <c r="J84" s="728"/>
      <c r="K84" s="728"/>
      <c r="L84" s="728"/>
      <c r="M84" s="728"/>
      <c r="N84" s="728"/>
      <c r="O84" s="728"/>
      <c r="P84" s="520"/>
      <c r="Q84" s="252" t="s">
        <v>1213</v>
      </c>
      <c r="R84" s="252" t="s">
        <v>1214</v>
      </c>
      <c r="S84" s="252" t="s">
        <v>1215</v>
      </c>
      <c r="T84" s="252" t="s">
        <v>1216</v>
      </c>
      <c r="U84" s="252" t="s">
        <v>1217</v>
      </c>
      <c r="V84" s="252" t="s">
        <v>1299</v>
      </c>
      <c r="W84" s="252" t="s">
        <v>1218</v>
      </c>
    </row>
    <row r="85" spans="1:23" s="15" customFormat="1" ht="30" customHeight="1">
      <c r="A85" s="1037"/>
      <c r="B85" s="43" t="s">
        <v>1300</v>
      </c>
      <c r="C85" s="725"/>
      <c r="D85" s="382" t="str" cm="1">
        <f t="array" ref="D85">_xlfn.TEXTJOIN(", ",TRUE,_xlfn.UNIQUE(TRANSPOSE(F85:O85)))</f>
        <v/>
      </c>
      <c r="E85" s="258"/>
      <c r="F85" s="728"/>
      <c r="G85" s="728"/>
      <c r="H85" s="728"/>
      <c r="I85" s="728"/>
      <c r="J85" s="728"/>
      <c r="K85" s="728"/>
      <c r="L85" s="728"/>
      <c r="M85" s="728"/>
      <c r="N85" s="728"/>
      <c r="O85" s="728"/>
      <c r="P85" s="520"/>
    </row>
    <row r="86" spans="1:23" ht="14.45">
      <c r="A86" s="704"/>
      <c r="B86" s="704"/>
      <c r="C86" s="704"/>
      <c r="D86" s="704"/>
      <c r="E86" s="258"/>
      <c r="F86" s="704"/>
      <c r="G86" s="704"/>
      <c r="H86" s="704"/>
      <c r="I86" s="704"/>
      <c r="J86" s="704"/>
      <c r="K86" s="704"/>
      <c r="L86" s="704"/>
      <c r="M86" s="704"/>
      <c r="N86" s="704"/>
      <c r="O86" s="704"/>
      <c r="P86" s="729"/>
    </row>
    <row r="87" spans="1:23" ht="15" customHeight="1">
      <c r="B87" s="56"/>
    </row>
    <row r="88" spans="1:23" ht="15" customHeight="1">
      <c r="B88" s="56"/>
    </row>
    <row r="89" spans="1:23" ht="15" customHeight="1">
      <c r="B89" s="56"/>
    </row>
    <row r="90" spans="1:23" ht="15" customHeight="1">
      <c r="B90" s="56"/>
    </row>
  </sheetData>
  <sheetProtection algorithmName="SHA-512" hashValue="mDE/9OoMMtms91ocb5kSCHSbL69WE9SriLKSlK7xN9S86SAbJHtODgfNvl/ahPN57swRfJrFJ+9QM3tcyt/YoQ==" saltValue="n19EWx9oN+GVQeH+km4Fbw==" spinCount="100000" sheet="1" sort="0"/>
  <mergeCells count="38">
    <mergeCell ref="A83:A85"/>
    <mergeCell ref="B1:D1"/>
    <mergeCell ref="C18:D18"/>
    <mergeCell ref="C19:D19"/>
    <mergeCell ref="B2:D6"/>
    <mergeCell ref="B7:D12"/>
    <mergeCell ref="B13:D14"/>
    <mergeCell ref="H2:I2"/>
    <mergeCell ref="J2:M2"/>
    <mergeCell ref="F2:F3"/>
    <mergeCell ref="K8:M12"/>
    <mergeCell ref="Q1:V1"/>
    <mergeCell ref="G9:I9"/>
    <mergeCell ref="H10:J10"/>
    <mergeCell ref="G11:J11"/>
    <mergeCell ref="I12:J12"/>
    <mergeCell ref="F7:M7"/>
    <mergeCell ref="L21:M21"/>
    <mergeCell ref="L22:M22"/>
    <mergeCell ref="L23:M23"/>
    <mergeCell ref="I24:M25"/>
    <mergeCell ref="I26:M27"/>
    <mergeCell ref="F26:H27"/>
    <mergeCell ref="F20:K20"/>
    <mergeCell ref="F21:K21"/>
    <mergeCell ref="F22:K22"/>
    <mergeCell ref="F23:K23"/>
    <mergeCell ref="F24:H25"/>
    <mergeCell ref="F13:M13"/>
    <mergeCell ref="J14:M17"/>
    <mergeCell ref="I19:M19"/>
    <mergeCell ref="L20:M20"/>
    <mergeCell ref="G12:H12"/>
    <mergeCell ref="F19:H19"/>
    <mergeCell ref="G14:I14"/>
    <mergeCell ref="G15:I15"/>
    <mergeCell ref="F16:F17"/>
    <mergeCell ref="G16:I17"/>
  </mergeCells>
  <dataValidations count="24">
    <dataValidation allowBlank="1" showInputMessage="1" showErrorMessage="1" sqref="B65:B68" xr:uid="{00000000-0002-0000-0900-000000000000}"/>
    <dataValidation type="list" allowBlank="1" showInputMessage="1" showErrorMessage="1" sqref="F48:O48" xr:uid="{00000000-0002-0000-0900-000001000000}">
      <formula1>$Q$48:$S$48</formula1>
    </dataValidation>
    <dataValidation type="list" allowBlank="1" showInputMessage="1" showErrorMessage="1" sqref="L22" xr:uid="{00000000-0002-0000-0900-000002000000}">
      <formula1>$Q$22</formula1>
    </dataValidation>
    <dataValidation type="list" allowBlank="1" showInputMessage="1" showErrorMessage="1" sqref="L21" xr:uid="{00000000-0002-0000-0900-000003000000}">
      <formula1>$Q$21</formula1>
    </dataValidation>
    <dataValidation type="list" allowBlank="1" showInputMessage="1" showErrorMessage="1" sqref="L20" xr:uid="{00000000-0002-0000-0900-000004000000}">
      <formula1>$Q$20</formula1>
    </dataValidation>
    <dataValidation type="list" allowBlank="1" showInputMessage="1" showErrorMessage="1" sqref="L23" xr:uid="{00000000-0002-0000-0900-000005000000}">
      <formula1>$Q$23</formula1>
    </dataValidation>
    <dataValidation type="list" allowBlank="1" showInputMessage="1" showErrorMessage="1" sqref="F60:O60" xr:uid="{00000000-0002-0000-0900-000006000000}">
      <formula1>$Q$60:$S$60</formula1>
    </dataValidation>
    <dataValidation type="list" allowBlank="1" showInputMessage="1" showErrorMessage="1" sqref="F62:O62" xr:uid="{00000000-0002-0000-0900-000009000000}">
      <formula1>$Q$62:$R$62</formula1>
    </dataValidation>
    <dataValidation type="list" allowBlank="1" showInputMessage="1" showErrorMessage="1" sqref="F66:O66" xr:uid="{00000000-0002-0000-0900-00000C000000}">
      <formula1>$Q$66:$R$66</formula1>
    </dataValidation>
    <dataValidation type="list" allowBlank="1" showInputMessage="1" showErrorMessage="1" sqref="F67:O67" xr:uid="{00000000-0002-0000-0900-00000D000000}">
      <formula1>$Q$67:$S$67</formula1>
    </dataValidation>
    <dataValidation type="list" allowBlank="1" showInputMessage="1" showErrorMessage="1" sqref="F69:O69" xr:uid="{00000000-0002-0000-0900-00000E000000}">
      <formula1>$Q$69:$T$69</formula1>
    </dataValidation>
    <dataValidation type="list" allowBlank="1" showInputMessage="1" showErrorMessage="1" sqref="F70:O70" xr:uid="{00000000-0002-0000-0900-00000F000000}">
      <formula1>$Q$70:$S$70</formula1>
    </dataValidation>
    <dataValidation type="list" allowBlank="1" showInputMessage="1" showErrorMessage="1" sqref="F71:O71" xr:uid="{00000000-0002-0000-0900-000010000000}">
      <formula1>$Q$71:$S$71</formula1>
    </dataValidation>
    <dataValidation type="list" allowBlank="1" showInputMessage="1" showErrorMessage="1" sqref="F73:O73" xr:uid="{00000000-0002-0000-0900-000012000000}">
      <formula1>$Q$73:$T$73</formula1>
    </dataValidation>
    <dataValidation type="list" allowBlank="1" showInputMessage="1" showErrorMessage="1" sqref="G84:O84" xr:uid="{00000000-0002-0000-0900-000007000000}">
      <formula1>$Q$84:$V$84</formula1>
    </dataValidation>
    <dataValidation type="list" allowBlank="1" showInputMessage="1" showErrorMessage="1" sqref="F84" xr:uid="{4E330CFE-091D-4F70-B604-D2189C9E7DE2}">
      <formula1>$Q$84:$W$84</formula1>
    </dataValidation>
    <dataValidation type="list" allowBlank="1" showInputMessage="1" showErrorMessage="1" sqref="F65:O65" xr:uid="{3F62A53E-75D5-4CC5-9ACD-41715718A38C}">
      <formula1>$Q$65:$X$65</formula1>
    </dataValidation>
    <dataValidation type="list" allowBlank="1" showInputMessage="1" showErrorMessage="1" sqref="F49:O49" xr:uid="{52A8430A-EB4E-4BA2-AE70-34B6255272D7}">
      <formula1>$Q$49:$V$49</formula1>
    </dataValidation>
    <dataValidation type="list" allowBlank="1" showInputMessage="1" showErrorMessage="1" sqref="F63:O63" xr:uid="{E9DE258B-5BF9-436D-92B0-5735A47FC18A}">
      <formula1>$Q$63:$R$63</formula1>
    </dataValidation>
    <dataValidation type="list" allowBlank="1" showInputMessage="1" showErrorMessage="1" sqref="F61:O61" xr:uid="{30423183-444E-4D51-BAB4-1C1A8B72263D}">
      <formula1>$Q$61:$Z$61</formula1>
    </dataValidation>
    <dataValidation type="list" allowBlank="1" showInputMessage="1" showErrorMessage="1" sqref="F64:O64" xr:uid="{0C0788A3-1D93-4425-8520-83443AC668DC}">
      <formula1>$Q$64:$Z$64</formula1>
    </dataValidation>
    <dataValidation type="list" allowBlank="1" showInputMessage="1" showErrorMessage="1" sqref="F72:O72" xr:uid="{00000000-0002-0000-0900-000011000000}">
      <formula1>$Q$72:$T$72</formula1>
    </dataValidation>
    <dataValidation type="list" allowBlank="1" showInputMessage="1" showErrorMessage="1" sqref="F51:O51" xr:uid="{7A2D2971-9E24-4BFF-8838-5FB64A0ED2A6}">
      <formula1>$Q$51:$V$51</formula1>
    </dataValidation>
    <dataValidation type="list" allowBlank="1" showInputMessage="1" showErrorMessage="1" sqref="F68:O68" xr:uid="{60FFB5A4-3BDF-46EB-8653-9FEDD37433F4}">
      <formula1>$Q$68:$R$68</formula1>
    </dataValidation>
  </dataValidations>
  <hyperlinks>
    <hyperlink ref="C62" r:id="rId1" display="Refer to HPD's Electric Heating Policy." xr:uid="{972BEFAB-24D3-4990-A4D2-CAB6BE1A520F}"/>
    <hyperlink ref="C66" r:id="rId2" display="Refer to HPD's Electric Heating Policy." xr:uid="{13C5DD81-70C1-4800-9CDE-41BD66E3B014}"/>
    <hyperlink ref="F23:K23" r:id="rId3" display="Has applicant reviewed the HPD Electric Heating Policy and is willing to comply?" xr:uid="{E0E9C0C6-0A9D-4657-8AB0-1E1A21F565DF}"/>
    <hyperlink ref="I19:L19" r:id="rId4" display="Review documents on REDi webpage" xr:uid="{0ECFFCCB-2284-4A29-BE11-B2D74A55FE98}"/>
    <hyperlink ref="C45" r:id="rId5" display="For Program Priorities and Eligibility criteria, refer to REDi webpage." xr:uid="{3C40BBEB-6E9F-44DC-8184-6D3E40437D65}"/>
    <hyperlink ref="C16" r:id="rId6" xr:uid="{00000000-0004-0000-0900-000000000000}"/>
    <hyperlink ref="D16" r:id="rId7" xr:uid="{3F8A2ABF-897B-404B-8F2F-48E93E59A9EB}"/>
    <hyperlink ref="I24" r:id="rId8" xr:uid="{7BC501EE-BA4F-477A-BC40-EC508B235E0B}"/>
    <hyperlink ref="B15" r:id="rId9" xr:uid="{9881813B-0007-4996-B8C5-2506DABD89BC}"/>
  </hyperlinks>
  <pageMargins left="0.25" right="0.25" top="0.75" bottom="0.75" header="0.3" footer="0.3"/>
  <pageSetup fitToHeight="0" orientation="landscape" r:id="rId10"/>
  <legacyDrawing r:id="rId1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34998626667073579"/>
    <pageSetUpPr fitToPage="1"/>
  </sheetPr>
  <dimension ref="A1:BG79"/>
  <sheetViews>
    <sheetView zoomScale="95" zoomScaleNormal="95" zoomScaleSheetLayoutView="85" workbookViewId="0">
      <pane ySplit="1" topLeftCell="A19" activePane="bottomLeft" state="frozen"/>
      <selection pane="bottomLeft" activeCell="F21" sqref="F21"/>
    </sheetView>
  </sheetViews>
  <sheetFormatPr defaultColWidth="9.140625" defaultRowHeight="13.9"/>
  <cols>
    <col min="1" max="1" width="8.7109375" style="688" customWidth="1"/>
    <col min="2" max="2" width="50.7109375" style="689" customWidth="1"/>
    <col min="3" max="3" width="2.85546875" style="661" customWidth="1"/>
    <col min="4" max="13" width="20.7109375" style="661" customWidth="1"/>
    <col min="14" max="14" width="3.7109375" style="661" customWidth="1"/>
    <col min="15" max="15" width="2" style="661" customWidth="1"/>
    <col min="16" max="16" width="25" style="661" customWidth="1"/>
    <col min="17" max="16384" width="9.140625" style="661"/>
  </cols>
  <sheetData>
    <row r="1" spans="1:18" ht="35.1" customHeight="1" thickBot="1">
      <c r="A1" s="690"/>
      <c r="B1" s="693" t="s">
        <v>1301</v>
      </c>
      <c r="C1" s="691"/>
      <c r="D1" s="752">
        <f t="shared" ref="D1:M1" si="0">D13</f>
        <v>0</v>
      </c>
      <c r="E1" s="752">
        <f t="shared" si="0"/>
        <v>0</v>
      </c>
      <c r="F1" s="752">
        <f t="shared" si="0"/>
        <v>0</v>
      </c>
      <c r="G1" s="752">
        <f t="shared" si="0"/>
        <v>0</v>
      </c>
      <c r="H1" s="752">
        <f t="shared" si="0"/>
        <v>0</v>
      </c>
      <c r="I1" s="752">
        <f t="shared" si="0"/>
        <v>0</v>
      </c>
      <c r="J1" s="752">
        <f t="shared" si="0"/>
        <v>0</v>
      </c>
      <c r="K1" s="752">
        <f t="shared" si="0"/>
        <v>0</v>
      </c>
      <c r="L1" s="752">
        <f t="shared" si="0"/>
        <v>0</v>
      </c>
      <c r="M1" s="752">
        <f t="shared" si="0"/>
        <v>0</v>
      </c>
      <c r="N1" s="691"/>
      <c r="O1" s="652"/>
      <c r="P1" s="652"/>
      <c r="Q1" s="652"/>
      <c r="R1" s="652"/>
    </row>
    <row r="2" spans="1:18" ht="14.45" thickBot="1">
      <c r="A2" s="690"/>
      <c r="B2" s="1047" t="s">
        <v>1302</v>
      </c>
      <c r="C2" s="691"/>
      <c r="D2" s="1046"/>
      <c r="E2" s="1046"/>
      <c r="F2" s="1046"/>
      <c r="G2" s="1046"/>
      <c r="H2" s="1046"/>
      <c r="I2" s="691"/>
      <c r="J2" s="691"/>
      <c r="K2" s="691"/>
      <c r="L2" s="691"/>
      <c r="M2" s="691"/>
      <c r="N2" s="691"/>
      <c r="O2" s="652"/>
      <c r="P2" s="652"/>
      <c r="Q2" s="652"/>
      <c r="R2" s="652"/>
    </row>
    <row r="3" spans="1:18" ht="15" customHeight="1" thickBot="1">
      <c r="A3" s="692"/>
      <c r="B3" s="1048"/>
      <c r="C3" s="691"/>
      <c r="D3" s="1043" t="s">
        <v>1303</v>
      </c>
      <c r="E3" s="1044"/>
      <c r="F3" s="1044"/>
      <c r="G3" s="1044"/>
      <c r="H3" s="1044"/>
      <c r="I3" s="1044"/>
      <c r="J3" s="1044"/>
      <c r="K3" s="1044"/>
      <c r="L3" s="1044"/>
      <c r="M3" s="1045"/>
      <c r="N3" s="691"/>
      <c r="O3" s="653"/>
      <c r="P3" s="653"/>
      <c r="Q3" s="653"/>
      <c r="R3" s="653"/>
    </row>
    <row r="4" spans="1:18" ht="15" customHeight="1">
      <c r="A4" s="690"/>
      <c r="B4" s="681" t="s">
        <v>1304</v>
      </c>
      <c r="C4" s="691"/>
      <c r="D4" s="697"/>
      <c r="E4" s="698"/>
      <c r="F4" s="698"/>
      <c r="G4" s="699"/>
      <c r="H4" s="697"/>
      <c r="I4" s="699"/>
      <c r="J4" s="699"/>
      <c r="K4" s="699"/>
      <c r="L4" s="700"/>
      <c r="M4" s="699"/>
      <c r="N4" s="691"/>
      <c r="O4" s="676"/>
      <c r="P4" s="676"/>
      <c r="Q4" s="676"/>
      <c r="R4" s="676"/>
    </row>
    <row r="5" spans="1:18" ht="15" customHeight="1">
      <c r="A5" s="692"/>
      <c r="B5" s="654" t="s">
        <v>1305</v>
      </c>
      <c r="C5" s="691"/>
      <c r="D5" s="677">
        <f>'REDi Application'!D22</f>
        <v>0</v>
      </c>
      <c r="E5" s="678">
        <f t="shared" ref="E5:E11" si="1">D5</f>
        <v>0</v>
      </c>
      <c r="F5" s="677">
        <f t="shared" ref="F5:F11" si="2">D5</f>
        <v>0</v>
      </c>
      <c r="G5" s="677">
        <f t="shared" ref="G5:G11" si="3">D5</f>
        <v>0</v>
      </c>
      <c r="H5" s="677">
        <f t="shared" ref="H5:H11" si="4">D5</f>
        <v>0</v>
      </c>
      <c r="I5" s="677">
        <f t="shared" ref="I5:I11" si="5">D5</f>
        <v>0</v>
      </c>
      <c r="J5" s="677">
        <f t="shared" ref="J5:J11" si="6">D5</f>
        <v>0</v>
      </c>
      <c r="K5" s="677">
        <f t="shared" ref="K5:K11" si="7">D5</f>
        <v>0</v>
      </c>
      <c r="L5" s="679">
        <f t="shared" ref="L5:L11" si="8">D5</f>
        <v>0</v>
      </c>
      <c r="M5" s="677">
        <f t="shared" ref="M5:M11" si="9">D5</f>
        <v>0</v>
      </c>
      <c r="N5" s="691"/>
      <c r="O5" s="657"/>
      <c r="P5" s="657"/>
      <c r="Q5" s="657"/>
      <c r="R5" s="657"/>
    </row>
    <row r="6" spans="1:18" ht="15" customHeight="1">
      <c r="A6" s="692"/>
      <c r="B6" s="658" t="s">
        <v>73</v>
      </c>
      <c r="C6" s="691"/>
      <c r="D6" s="677">
        <f>'REDi Application'!D23</f>
        <v>0</v>
      </c>
      <c r="E6" s="678">
        <f t="shared" si="1"/>
        <v>0</v>
      </c>
      <c r="F6" s="677">
        <f t="shared" si="2"/>
        <v>0</v>
      </c>
      <c r="G6" s="677">
        <f t="shared" si="3"/>
        <v>0</v>
      </c>
      <c r="H6" s="677">
        <f t="shared" si="4"/>
        <v>0</v>
      </c>
      <c r="I6" s="677">
        <f t="shared" si="5"/>
        <v>0</v>
      </c>
      <c r="J6" s="677">
        <f t="shared" si="6"/>
        <v>0</v>
      </c>
      <c r="K6" s="677">
        <f t="shared" si="7"/>
        <v>0</v>
      </c>
      <c r="L6" s="679">
        <f t="shared" si="8"/>
        <v>0</v>
      </c>
      <c r="M6" s="677">
        <f t="shared" si="9"/>
        <v>0</v>
      </c>
      <c r="N6" s="691"/>
      <c r="O6" s="657"/>
      <c r="P6" s="657"/>
      <c r="Q6" s="657"/>
      <c r="R6" s="657"/>
    </row>
    <row r="7" spans="1:18" ht="15" customHeight="1">
      <c r="A7" s="692"/>
      <c r="B7" s="659" t="s">
        <v>57</v>
      </c>
      <c r="C7" s="691"/>
      <c r="D7" s="677">
        <f>'REDi Application'!D24</f>
        <v>0</v>
      </c>
      <c r="E7" s="678">
        <f t="shared" si="1"/>
        <v>0</v>
      </c>
      <c r="F7" s="677">
        <f t="shared" si="2"/>
        <v>0</v>
      </c>
      <c r="G7" s="677">
        <f t="shared" si="3"/>
        <v>0</v>
      </c>
      <c r="H7" s="677">
        <f t="shared" si="4"/>
        <v>0</v>
      </c>
      <c r="I7" s="677">
        <f t="shared" si="5"/>
        <v>0</v>
      </c>
      <c r="J7" s="677">
        <f t="shared" si="6"/>
        <v>0</v>
      </c>
      <c r="K7" s="677">
        <f t="shared" si="7"/>
        <v>0</v>
      </c>
      <c r="L7" s="679">
        <f t="shared" si="8"/>
        <v>0</v>
      </c>
      <c r="M7" s="677">
        <f t="shared" si="9"/>
        <v>0</v>
      </c>
      <c r="N7" s="691"/>
      <c r="O7" s="657"/>
      <c r="P7" s="657"/>
      <c r="Q7" s="657"/>
      <c r="R7" s="657"/>
    </row>
    <row r="8" spans="1:18" ht="15" customHeight="1">
      <c r="A8" s="692"/>
      <c r="B8" s="659" t="s">
        <v>58</v>
      </c>
      <c r="C8" s="691"/>
      <c r="D8" s="677">
        <f>'REDi Application'!D25</f>
        <v>0</v>
      </c>
      <c r="E8" s="678">
        <f t="shared" si="1"/>
        <v>0</v>
      </c>
      <c r="F8" s="677">
        <f t="shared" si="2"/>
        <v>0</v>
      </c>
      <c r="G8" s="677">
        <f t="shared" si="3"/>
        <v>0</v>
      </c>
      <c r="H8" s="677">
        <f t="shared" si="4"/>
        <v>0</v>
      </c>
      <c r="I8" s="677">
        <f t="shared" si="5"/>
        <v>0</v>
      </c>
      <c r="J8" s="677">
        <f t="shared" si="6"/>
        <v>0</v>
      </c>
      <c r="K8" s="677">
        <f t="shared" si="7"/>
        <v>0</v>
      </c>
      <c r="L8" s="679">
        <f t="shared" si="8"/>
        <v>0</v>
      </c>
      <c r="M8" s="677">
        <f t="shared" si="9"/>
        <v>0</v>
      </c>
      <c r="N8" s="691"/>
      <c r="O8" s="657"/>
      <c r="P8" s="657"/>
      <c r="Q8" s="657"/>
      <c r="R8" s="657"/>
    </row>
    <row r="9" spans="1:18" ht="15" customHeight="1">
      <c r="A9" s="690"/>
      <c r="B9" s="659" t="s">
        <v>59</v>
      </c>
      <c r="C9" s="691"/>
      <c r="D9" s="677">
        <f>'REDi Application'!D26</f>
        <v>0</v>
      </c>
      <c r="E9" s="678">
        <f t="shared" si="1"/>
        <v>0</v>
      </c>
      <c r="F9" s="677">
        <f t="shared" si="2"/>
        <v>0</v>
      </c>
      <c r="G9" s="677">
        <f t="shared" si="3"/>
        <v>0</v>
      </c>
      <c r="H9" s="677">
        <f t="shared" si="4"/>
        <v>0</v>
      </c>
      <c r="I9" s="677">
        <f t="shared" si="5"/>
        <v>0</v>
      </c>
      <c r="J9" s="677">
        <f t="shared" si="6"/>
        <v>0</v>
      </c>
      <c r="K9" s="677">
        <f t="shared" si="7"/>
        <v>0</v>
      </c>
      <c r="L9" s="679">
        <f t="shared" si="8"/>
        <v>0</v>
      </c>
      <c r="M9" s="677">
        <f t="shared" si="9"/>
        <v>0</v>
      </c>
      <c r="N9" s="691"/>
      <c r="O9" s="657"/>
      <c r="P9" s="657"/>
      <c r="Q9" s="657"/>
      <c r="R9" s="657"/>
    </row>
    <row r="10" spans="1:18" ht="15" customHeight="1">
      <c r="A10" s="690"/>
      <c r="B10" s="659" t="s">
        <v>1306</v>
      </c>
      <c r="C10" s="691"/>
      <c r="D10" s="655">
        <f>'INTAKE - Project-Building(s)'!D18</f>
        <v>0</v>
      </c>
      <c r="E10" s="678">
        <f t="shared" si="1"/>
        <v>0</v>
      </c>
      <c r="F10" s="677">
        <f t="shared" si="2"/>
        <v>0</v>
      </c>
      <c r="G10" s="677">
        <f t="shared" si="3"/>
        <v>0</v>
      </c>
      <c r="H10" s="677">
        <f t="shared" si="4"/>
        <v>0</v>
      </c>
      <c r="I10" s="677">
        <f t="shared" si="5"/>
        <v>0</v>
      </c>
      <c r="J10" s="677">
        <f t="shared" si="6"/>
        <v>0</v>
      </c>
      <c r="K10" s="677">
        <f t="shared" si="7"/>
        <v>0</v>
      </c>
      <c r="L10" s="679">
        <f t="shared" si="8"/>
        <v>0</v>
      </c>
      <c r="M10" s="677">
        <f t="shared" si="9"/>
        <v>0</v>
      </c>
      <c r="N10" s="691"/>
      <c r="O10" s="657"/>
      <c r="P10" s="657"/>
      <c r="Q10" s="657"/>
      <c r="R10" s="657"/>
    </row>
    <row r="11" spans="1:18" ht="15" customHeight="1">
      <c r="A11" s="692"/>
      <c r="B11" s="659" t="s">
        <v>75</v>
      </c>
      <c r="C11" s="691"/>
      <c r="D11" s="655">
        <f>'REDi Application'!D27</f>
        <v>0</v>
      </c>
      <c r="E11" s="678">
        <f t="shared" si="1"/>
        <v>0</v>
      </c>
      <c r="F11" s="677">
        <f t="shared" si="2"/>
        <v>0</v>
      </c>
      <c r="G11" s="677">
        <f t="shared" si="3"/>
        <v>0</v>
      </c>
      <c r="H11" s="677">
        <f t="shared" si="4"/>
        <v>0</v>
      </c>
      <c r="I11" s="677">
        <f t="shared" si="5"/>
        <v>0</v>
      </c>
      <c r="J11" s="677">
        <f t="shared" si="6"/>
        <v>0</v>
      </c>
      <c r="K11" s="677">
        <f t="shared" si="7"/>
        <v>0</v>
      </c>
      <c r="L11" s="679">
        <f t="shared" si="8"/>
        <v>0</v>
      </c>
      <c r="M11" s="677">
        <f t="shared" si="9"/>
        <v>0</v>
      </c>
      <c r="N11" s="691"/>
      <c r="O11" s="657"/>
      <c r="P11" s="657"/>
      <c r="Q11" s="657"/>
      <c r="R11" s="657"/>
    </row>
    <row r="12" spans="1:18" ht="15" customHeight="1">
      <c r="A12" s="690"/>
      <c r="B12" s="684" t="s">
        <v>1307</v>
      </c>
      <c r="C12" s="691"/>
      <c r="D12" s="701"/>
      <c r="E12" s="682"/>
      <c r="F12" s="682"/>
      <c r="G12" s="660"/>
      <c r="H12" s="701"/>
      <c r="I12" s="660"/>
      <c r="J12" s="660"/>
      <c r="K12" s="660"/>
      <c r="L12" s="683"/>
      <c r="M12" s="660"/>
      <c r="N12" s="691"/>
      <c r="O12" s="676"/>
      <c r="P12" s="676"/>
      <c r="Q12" s="676"/>
      <c r="R12" s="676"/>
    </row>
    <row r="13" spans="1:18" ht="30" customHeight="1">
      <c r="A13" s="692"/>
      <c r="B13" s="658" t="s">
        <v>113</v>
      </c>
      <c r="C13" s="691"/>
      <c r="D13" s="655">
        <f>'REDi Application'!F31</f>
        <v>0</v>
      </c>
      <c r="E13" s="656">
        <f>'REDi Application'!G31</f>
        <v>0</v>
      </c>
      <c r="F13" s="656">
        <f>'REDi Application'!H31</f>
        <v>0</v>
      </c>
      <c r="G13" s="656">
        <f>'REDi Application'!I31</f>
        <v>0</v>
      </c>
      <c r="H13" s="656">
        <f>'REDi Application'!J31</f>
        <v>0</v>
      </c>
      <c r="I13" s="656">
        <f>'REDi Application'!K31</f>
        <v>0</v>
      </c>
      <c r="J13" s="656">
        <f>'REDi Application'!L31</f>
        <v>0</v>
      </c>
      <c r="K13" s="656">
        <f>'REDi Application'!M31</f>
        <v>0</v>
      </c>
      <c r="L13" s="656">
        <f>'REDi Application'!N31</f>
        <v>0</v>
      </c>
      <c r="M13" s="656">
        <f>'REDi Application'!O31</f>
        <v>0</v>
      </c>
      <c r="N13" s="691"/>
    </row>
    <row r="14" spans="1:18" ht="15" customHeight="1">
      <c r="A14" s="692"/>
      <c r="B14" s="658" t="s">
        <v>1198</v>
      </c>
      <c r="C14" s="691"/>
      <c r="D14" s="655">
        <f>'REDi Application'!F32</f>
        <v>0</v>
      </c>
      <c r="E14" s="655">
        <f>'REDi Application'!G32</f>
        <v>0</v>
      </c>
      <c r="F14" s="655">
        <f>'REDi Application'!H32</f>
        <v>0</v>
      </c>
      <c r="G14" s="655">
        <f>'REDi Application'!I32</f>
        <v>0</v>
      </c>
      <c r="H14" s="655">
        <f>'REDi Application'!J32</f>
        <v>0</v>
      </c>
      <c r="I14" s="655">
        <f>'REDi Application'!K32</f>
        <v>0</v>
      </c>
      <c r="J14" s="655">
        <f>'REDi Application'!L32</f>
        <v>0</v>
      </c>
      <c r="K14" s="655">
        <f>'REDi Application'!M32</f>
        <v>0</v>
      </c>
      <c r="L14" s="655">
        <f>'REDi Application'!N32</f>
        <v>0</v>
      </c>
      <c r="M14" s="655">
        <f>'REDi Application'!O32</f>
        <v>0</v>
      </c>
      <c r="N14" s="691"/>
      <c r="O14" s="657"/>
      <c r="P14" s="657"/>
      <c r="Q14" s="657"/>
      <c r="R14" s="657"/>
    </row>
    <row r="15" spans="1:18" ht="15" customHeight="1">
      <c r="A15" s="692"/>
      <c r="B15" s="658" t="s">
        <v>120</v>
      </c>
      <c r="C15" s="691"/>
      <c r="D15" s="655">
        <f>'REDi Application'!F33</f>
        <v>0</v>
      </c>
      <c r="E15" s="655">
        <f>'REDi Application'!G33</f>
        <v>0</v>
      </c>
      <c r="F15" s="655">
        <f>'REDi Application'!H33</f>
        <v>0</v>
      </c>
      <c r="G15" s="655">
        <f>'REDi Application'!I33</f>
        <v>0</v>
      </c>
      <c r="H15" s="655">
        <f>'REDi Application'!J33</f>
        <v>0</v>
      </c>
      <c r="I15" s="655">
        <f>'REDi Application'!K33</f>
        <v>0</v>
      </c>
      <c r="J15" s="655">
        <f>'REDi Application'!L33</f>
        <v>0</v>
      </c>
      <c r="K15" s="655">
        <f>'REDi Application'!M33</f>
        <v>0</v>
      </c>
      <c r="L15" s="655">
        <f>'REDi Application'!N33</f>
        <v>0</v>
      </c>
      <c r="M15" s="655">
        <f>'REDi Application'!O33</f>
        <v>0</v>
      </c>
      <c r="N15" s="691"/>
    </row>
    <row r="16" spans="1:18" ht="15" customHeight="1">
      <c r="A16" s="692"/>
      <c r="B16" s="680" t="s">
        <v>136</v>
      </c>
      <c r="C16" s="691"/>
      <c r="D16" s="655">
        <f>'REDi Application'!F34</f>
        <v>0</v>
      </c>
      <c r="E16" s="655">
        <f>'REDi Application'!G34</f>
        <v>0</v>
      </c>
      <c r="F16" s="655">
        <f>'REDi Application'!H34</f>
        <v>0</v>
      </c>
      <c r="G16" s="655">
        <f>'REDi Application'!I34</f>
        <v>0</v>
      </c>
      <c r="H16" s="655">
        <f>'REDi Application'!J34</f>
        <v>0</v>
      </c>
      <c r="I16" s="655">
        <f>'REDi Application'!K34</f>
        <v>0</v>
      </c>
      <c r="J16" s="655">
        <f>'REDi Application'!L34</f>
        <v>0</v>
      </c>
      <c r="K16" s="655">
        <f>'REDi Application'!M34</f>
        <v>0</v>
      </c>
      <c r="L16" s="655">
        <f>'REDi Application'!N34</f>
        <v>0</v>
      </c>
      <c r="M16" s="655">
        <f>'REDi Application'!O34</f>
        <v>0</v>
      </c>
      <c r="N16" s="691"/>
    </row>
    <row r="17" spans="1:18" ht="15" customHeight="1">
      <c r="A17" s="690"/>
      <c r="B17" s="658" t="s">
        <v>1308</v>
      </c>
      <c r="C17" s="691"/>
      <c r="D17" s="655">
        <f>'REDi Application'!F35</f>
        <v>0</v>
      </c>
      <c r="E17" s="655">
        <f>'REDi Application'!G35</f>
        <v>0</v>
      </c>
      <c r="F17" s="655">
        <f>'REDi Application'!H35</f>
        <v>0</v>
      </c>
      <c r="G17" s="655">
        <f>'REDi Application'!I35</f>
        <v>0</v>
      </c>
      <c r="H17" s="655">
        <f>'REDi Application'!J35</f>
        <v>0</v>
      </c>
      <c r="I17" s="655">
        <f>'REDi Application'!K35</f>
        <v>0</v>
      </c>
      <c r="J17" s="655">
        <f>'REDi Application'!L35</f>
        <v>0</v>
      </c>
      <c r="K17" s="655">
        <f>'REDi Application'!M35</f>
        <v>0</v>
      </c>
      <c r="L17" s="655">
        <f>'REDi Application'!N35</f>
        <v>0</v>
      </c>
      <c r="M17" s="655">
        <f>'REDi Application'!O35</f>
        <v>0</v>
      </c>
      <c r="N17" s="691"/>
    </row>
    <row r="18" spans="1:18" ht="15" customHeight="1">
      <c r="A18" s="690"/>
      <c r="B18" s="658" t="s">
        <v>125</v>
      </c>
      <c r="C18" s="691"/>
      <c r="D18" s="655">
        <f>'REDi Application'!F36</f>
        <v>0</v>
      </c>
      <c r="E18" s="655">
        <f>'REDi Application'!G36</f>
        <v>0</v>
      </c>
      <c r="F18" s="655">
        <f>'REDi Application'!H36</f>
        <v>0</v>
      </c>
      <c r="G18" s="655">
        <f>'REDi Application'!I36</f>
        <v>0</v>
      </c>
      <c r="H18" s="655">
        <f>'REDi Application'!J36</f>
        <v>0</v>
      </c>
      <c r="I18" s="655">
        <f>'REDi Application'!K36</f>
        <v>0</v>
      </c>
      <c r="J18" s="655">
        <f>'REDi Application'!L36</f>
        <v>0</v>
      </c>
      <c r="K18" s="655">
        <f>'REDi Application'!M36</f>
        <v>0</v>
      </c>
      <c r="L18" s="655">
        <f>'REDi Application'!N36</f>
        <v>0</v>
      </c>
      <c r="M18" s="655">
        <f>'REDi Application'!O36</f>
        <v>0</v>
      </c>
      <c r="N18" s="691"/>
    </row>
    <row r="19" spans="1:18" ht="15" customHeight="1">
      <c r="A19" s="690"/>
      <c r="B19" s="658" t="s">
        <v>1309</v>
      </c>
      <c r="C19" s="691"/>
      <c r="D19" s="655">
        <f>'REDi Application'!F37</f>
        <v>0</v>
      </c>
      <c r="E19" s="655">
        <f>'REDi Application'!G37</f>
        <v>0</v>
      </c>
      <c r="F19" s="655">
        <f>'REDi Application'!H37</f>
        <v>0</v>
      </c>
      <c r="G19" s="655">
        <f>'REDi Application'!I37</f>
        <v>0</v>
      </c>
      <c r="H19" s="655">
        <f>'REDi Application'!J37</f>
        <v>0</v>
      </c>
      <c r="I19" s="655">
        <f>'REDi Application'!K37</f>
        <v>0</v>
      </c>
      <c r="J19" s="655">
        <f>'REDi Application'!L37</f>
        <v>0</v>
      </c>
      <c r="K19" s="655">
        <f>'REDi Application'!M37</f>
        <v>0</v>
      </c>
      <c r="L19" s="655">
        <f>'REDi Application'!N37</f>
        <v>0</v>
      </c>
      <c r="M19" s="655">
        <f>'REDi Application'!O37</f>
        <v>0</v>
      </c>
      <c r="N19" s="691"/>
    </row>
    <row r="20" spans="1:18" ht="15" customHeight="1">
      <c r="A20" s="690"/>
      <c r="B20" s="658" t="s">
        <v>128</v>
      </c>
      <c r="C20" s="691"/>
      <c r="D20" s="655">
        <f>'REDi Application'!F38</f>
        <v>0</v>
      </c>
      <c r="E20" s="655">
        <f>'REDi Application'!G38</f>
        <v>0</v>
      </c>
      <c r="F20" s="655">
        <f>'REDi Application'!H38</f>
        <v>0</v>
      </c>
      <c r="G20" s="655">
        <f>'REDi Application'!I38</f>
        <v>0</v>
      </c>
      <c r="H20" s="655">
        <f>'REDi Application'!J38</f>
        <v>0</v>
      </c>
      <c r="I20" s="655">
        <f>'REDi Application'!K38</f>
        <v>0</v>
      </c>
      <c r="J20" s="655">
        <f>'REDi Application'!L38</f>
        <v>0</v>
      </c>
      <c r="K20" s="655">
        <f>'REDi Application'!M38</f>
        <v>0</v>
      </c>
      <c r="L20" s="655">
        <f>'REDi Application'!N38</f>
        <v>0</v>
      </c>
      <c r="M20" s="655">
        <f>'REDi Application'!O38</f>
        <v>0</v>
      </c>
      <c r="N20" s="691"/>
    </row>
    <row r="21" spans="1:18" ht="15" customHeight="1">
      <c r="A21" s="694"/>
      <c r="B21" s="658" t="s">
        <v>1310</v>
      </c>
      <c r="C21" s="691"/>
      <c r="D21" s="655">
        <f>'INTAKE - Project-Building(s)'!H66</f>
        <v>0</v>
      </c>
      <c r="E21" s="655">
        <f>'INTAKE - Project-Building(s)'!I66</f>
        <v>0</v>
      </c>
      <c r="F21" s="655">
        <f>'INTAKE - Project-Building(s)'!J66</f>
        <v>0</v>
      </c>
      <c r="G21" s="655">
        <f>'INTAKE - Project-Building(s)'!K66</f>
        <v>0</v>
      </c>
      <c r="H21" s="655">
        <f>'INTAKE - Project-Building(s)'!L66</f>
        <v>0</v>
      </c>
      <c r="I21" s="655">
        <f>'INTAKE - Project-Building(s)'!M66</f>
        <v>0</v>
      </c>
      <c r="J21" s="655">
        <f>'INTAKE - Project-Building(s)'!N66</f>
        <v>0</v>
      </c>
      <c r="K21" s="655">
        <f>'INTAKE - Project-Building(s)'!O66</f>
        <v>0</v>
      </c>
      <c r="L21" s="655">
        <f>'INTAKE - Project-Building(s)'!P66</f>
        <v>0</v>
      </c>
      <c r="M21" s="655">
        <f>'INTAKE - Project-Building(s)'!Q66</f>
        <v>0</v>
      </c>
      <c r="N21" s="691"/>
    </row>
    <row r="22" spans="1:18" ht="15" customHeight="1">
      <c r="A22" s="692"/>
      <c r="B22" s="658" t="s">
        <v>132</v>
      </c>
      <c r="C22" s="691"/>
      <c r="D22" s="655">
        <f>'REDi Application'!F39</f>
        <v>0</v>
      </c>
      <c r="E22" s="655">
        <f>'REDi Application'!G39</f>
        <v>0</v>
      </c>
      <c r="F22" s="655">
        <f>'REDi Application'!H39</f>
        <v>0</v>
      </c>
      <c r="G22" s="655">
        <f>'REDi Application'!I39</f>
        <v>0</v>
      </c>
      <c r="H22" s="655">
        <f>'REDi Application'!J39</f>
        <v>0</v>
      </c>
      <c r="I22" s="655">
        <f>'REDi Application'!K39</f>
        <v>0</v>
      </c>
      <c r="J22" s="655">
        <f>'REDi Application'!L39</f>
        <v>0</v>
      </c>
      <c r="K22" s="655">
        <f>'REDi Application'!M39</f>
        <v>0</v>
      </c>
      <c r="L22" s="655">
        <f>'REDi Application'!N39</f>
        <v>0</v>
      </c>
      <c r="M22" s="655">
        <f>'REDi Application'!O39</f>
        <v>0</v>
      </c>
      <c r="N22" s="691"/>
    </row>
    <row r="23" spans="1:18" ht="15" customHeight="1">
      <c r="A23" s="692"/>
      <c r="B23" s="658" t="s">
        <v>1311</v>
      </c>
      <c r="C23" s="691"/>
      <c r="D23" s="655">
        <f>'REDi Application'!F41</f>
        <v>0</v>
      </c>
      <c r="E23" s="655">
        <f>'REDi Application'!G41</f>
        <v>0</v>
      </c>
      <c r="F23" s="655">
        <f>'REDi Application'!H41</f>
        <v>0</v>
      </c>
      <c r="G23" s="655">
        <f>'REDi Application'!I41</f>
        <v>0</v>
      </c>
      <c r="H23" s="655">
        <f>'REDi Application'!J41</f>
        <v>0</v>
      </c>
      <c r="I23" s="655">
        <f>'REDi Application'!K41</f>
        <v>0</v>
      </c>
      <c r="J23" s="655">
        <f>'REDi Application'!L41</f>
        <v>0</v>
      </c>
      <c r="K23" s="655">
        <f>'REDi Application'!M41</f>
        <v>0</v>
      </c>
      <c r="L23" s="655">
        <f>'REDi Application'!N41</f>
        <v>0</v>
      </c>
      <c r="M23" s="655">
        <f>'REDi Application'!O41</f>
        <v>0</v>
      </c>
      <c r="N23" s="691"/>
    </row>
    <row r="24" spans="1:18" ht="30" customHeight="1">
      <c r="A24" s="692"/>
      <c r="B24" s="658" t="s">
        <v>147</v>
      </c>
      <c r="C24" s="691"/>
      <c r="D24" s="655">
        <f>'REDi Application'!F41</f>
        <v>0</v>
      </c>
      <c r="E24" s="655">
        <f>'REDi Application'!G41</f>
        <v>0</v>
      </c>
      <c r="F24" s="655">
        <f>'REDi Application'!H41</f>
        <v>0</v>
      </c>
      <c r="G24" s="655">
        <f>'REDi Application'!I41</f>
        <v>0</v>
      </c>
      <c r="H24" s="655">
        <f>'REDi Application'!J41</f>
        <v>0</v>
      </c>
      <c r="I24" s="655">
        <f>'REDi Application'!K41</f>
        <v>0</v>
      </c>
      <c r="J24" s="655">
        <f>'REDi Application'!L41</f>
        <v>0</v>
      </c>
      <c r="K24" s="655">
        <f>'REDi Application'!M41</f>
        <v>0</v>
      </c>
      <c r="L24" s="655">
        <f>'REDi Application'!N41</f>
        <v>0</v>
      </c>
      <c r="M24" s="655">
        <f>'REDi Application'!O41</f>
        <v>0</v>
      </c>
      <c r="N24" s="691"/>
    </row>
    <row r="25" spans="1:18" ht="30" customHeight="1">
      <c r="A25" s="692"/>
      <c r="B25" s="658" t="s">
        <v>149</v>
      </c>
      <c r="C25" s="691"/>
      <c r="D25" s="655">
        <f>'REDi Application'!F42</f>
        <v>0</v>
      </c>
      <c r="E25" s="655">
        <f>'REDi Application'!G42</f>
        <v>0</v>
      </c>
      <c r="F25" s="655">
        <f>'REDi Application'!H42</f>
        <v>0</v>
      </c>
      <c r="G25" s="655">
        <f>'REDi Application'!I42</f>
        <v>0</v>
      </c>
      <c r="H25" s="655">
        <f>'REDi Application'!J42</f>
        <v>0</v>
      </c>
      <c r="I25" s="655">
        <f>'REDi Application'!K42</f>
        <v>0</v>
      </c>
      <c r="J25" s="655">
        <f>'REDi Application'!L42</f>
        <v>0</v>
      </c>
      <c r="K25" s="655">
        <f>'REDi Application'!M42</f>
        <v>0</v>
      </c>
      <c r="L25" s="655">
        <f>'REDi Application'!N42</f>
        <v>0</v>
      </c>
      <c r="M25" s="655">
        <f>'REDi Application'!O42</f>
        <v>0</v>
      </c>
      <c r="N25" s="691"/>
    </row>
    <row r="26" spans="1:18" ht="30" customHeight="1">
      <c r="A26" s="692"/>
      <c r="B26" s="658" t="s">
        <v>170</v>
      </c>
      <c r="C26" s="691"/>
      <c r="D26" s="655">
        <f>'INTAKE - Project-Building(s)'!H102</f>
        <v>0</v>
      </c>
      <c r="E26" s="655">
        <f>'INTAKE - Project-Building(s)'!I102</f>
        <v>0</v>
      </c>
      <c r="F26" s="655">
        <f>'INTAKE - Project-Building(s)'!J102</f>
        <v>0</v>
      </c>
      <c r="G26" s="655">
        <f>'INTAKE - Project-Building(s)'!K102</f>
        <v>0</v>
      </c>
      <c r="H26" s="655">
        <f>'INTAKE - Project-Building(s)'!L102</f>
        <v>0</v>
      </c>
      <c r="I26" s="655">
        <f>'INTAKE - Project-Building(s)'!M102</f>
        <v>0</v>
      </c>
      <c r="J26" s="655">
        <f>'INTAKE - Project-Building(s)'!N102</f>
        <v>0</v>
      </c>
      <c r="K26" s="655">
        <f>'INTAKE - Project-Building(s)'!O102</f>
        <v>0</v>
      </c>
      <c r="L26" s="655">
        <f>'INTAKE - Project-Building(s)'!P102</f>
        <v>0</v>
      </c>
      <c r="M26" s="655">
        <f>'INTAKE - Project-Building(s)'!Q102</f>
        <v>0</v>
      </c>
      <c r="N26" s="691"/>
    </row>
    <row r="27" spans="1:18" ht="30" customHeight="1">
      <c r="A27" s="692"/>
      <c r="B27" s="736" t="s">
        <v>98</v>
      </c>
      <c r="C27" s="691"/>
      <c r="D27" s="655">
        <f>'INTAKE - Project-Building(s)'!D43</f>
        <v>0</v>
      </c>
      <c r="E27" s="655" t="str">
        <f>IF(E13&lt;&gt;0, $D$27, "")</f>
        <v/>
      </c>
      <c r="F27" s="655" t="str">
        <f>IF(F13&lt;&gt;0, $D$27, "")</f>
        <v/>
      </c>
      <c r="G27" s="655" t="str">
        <f t="shared" ref="G27:M27" si="10">IF(G13&lt;&gt;0, $D$27, "")</f>
        <v/>
      </c>
      <c r="H27" s="655" t="str">
        <f t="shared" si="10"/>
        <v/>
      </c>
      <c r="I27" s="655" t="str">
        <f t="shared" si="10"/>
        <v/>
      </c>
      <c r="J27" s="655" t="str">
        <f t="shared" si="10"/>
        <v/>
      </c>
      <c r="K27" s="655" t="str">
        <f t="shared" si="10"/>
        <v/>
      </c>
      <c r="L27" s="655" t="str">
        <f t="shared" si="10"/>
        <v/>
      </c>
      <c r="M27" s="655" t="str">
        <f t="shared" si="10"/>
        <v/>
      </c>
      <c r="N27" s="691"/>
    </row>
    <row r="28" spans="1:18" ht="15" customHeight="1">
      <c r="A28" s="690"/>
      <c r="B28" s="684" t="s">
        <v>1312</v>
      </c>
      <c r="C28" s="691"/>
      <c r="D28" s="701"/>
      <c r="E28" s="682"/>
      <c r="F28" s="682"/>
      <c r="G28" s="660"/>
      <c r="H28" s="701"/>
      <c r="I28" s="660"/>
      <c r="J28" s="660"/>
      <c r="K28" s="660"/>
      <c r="L28" s="683"/>
      <c r="M28" s="660"/>
      <c r="N28" s="691"/>
      <c r="O28" s="676"/>
      <c r="P28" s="676"/>
      <c r="Q28" s="676"/>
      <c r="R28" s="676"/>
    </row>
    <row r="29" spans="1:18" ht="30" customHeight="1">
      <c r="A29" s="756"/>
      <c r="B29" s="658" t="s">
        <v>1204</v>
      </c>
      <c r="C29" s="691"/>
      <c r="D29" s="663">
        <f>'REDi Application'!F45</f>
        <v>0</v>
      </c>
      <c r="E29" s="663">
        <f>'REDi Application'!G45</f>
        <v>0</v>
      </c>
      <c r="F29" s="663">
        <f>'REDi Application'!H45</f>
        <v>0</v>
      </c>
      <c r="G29" s="663">
        <f>'REDi Application'!I45</f>
        <v>0</v>
      </c>
      <c r="H29" s="663">
        <f>'REDi Application'!J45</f>
        <v>0</v>
      </c>
      <c r="I29" s="663">
        <f>'REDi Application'!K45</f>
        <v>0</v>
      </c>
      <c r="J29" s="663">
        <f>'REDi Application'!L45</f>
        <v>0</v>
      </c>
      <c r="K29" s="663">
        <f>'REDi Application'!M45</f>
        <v>0</v>
      </c>
      <c r="L29" s="663">
        <f>'REDi Application'!N45</f>
        <v>0</v>
      </c>
      <c r="M29" s="663">
        <f>'REDi Application'!O45</f>
        <v>0</v>
      </c>
      <c r="N29" s="691"/>
    </row>
    <row r="30" spans="1:18" ht="30" customHeight="1">
      <c r="A30" s="690"/>
      <c r="B30" s="658" t="s">
        <v>1313</v>
      </c>
      <c r="C30" s="691"/>
      <c r="D30" s="655">
        <f>'REDi Application'!F49</f>
        <v>0</v>
      </c>
      <c r="E30" s="656">
        <f>'REDi Application'!G49</f>
        <v>0</v>
      </c>
      <c r="F30" s="656">
        <f>'REDi Application'!H49</f>
        <v>0</v>
      </c>
      <c r="G30" s="656">
        <f>'REDi Application'!I49</f>
        <v>0</v>
      </c>
      <c r="H30" s="656">
        <f>'REDi Application'!J49</f>
        <v>0</v>
      </c>
      <c r="I30" s="656">
        <f>'REDi Application'!K49</f>
        <v>0</v>
      </c>
      <c r="J30" s="656">
        <f>'REDi Application'!L49</f>
        <v>0</v>
      </c>
      <c r="K30" s="656">
        <f>'REDi Application'!M49</f>
        <v>0</v>
      </c>
      <c r="L30" s="656">
        <f>'REDi Application'!N49</f>
        <v>0</v>
      </c>
      <c r="M30" s="656">
        <f>'REDi Application'!O49</f>
        <v>0</v>
      </c>
      <c r="N30" s="691"/>
    </row>
    <row r="31" spans="1:18" ht="30" customHeight="1">
      <c r="A31" s="690"/>
      <c r="B31" s="658" t="s">
        <v>1314</v>
      </c>
      <c r="C31" s="691"/>
      <c r="D31" s="655">
        <f>'REDi Application'!F50</f>
        <v>0</v>
      </c>
      <c r="E31" s="655">
        <f>'REDi Application'!G50</f>
        <v>0</v>
      </c>
      <c r="F31" s="655">
        <f>'REDi Application'!H50</f>
        <v>0</v>
      </c>
      <c r="G31" s="655">
        <f>'REDi Application'!I50</f>
        <v>0</v>
      </c>
      <c r="H31" s="655">
        <f>'REDi Application'!J50</f>
        <v>0</v>
      </c>
      <c r="I31" s="655">
        <f>'REDi Application'!K50</f>
        <v>0</v>
      </c>
      <c r="J31" s="655">
        <f>'REDi Application'!L50</f>
        <v>0</v>
      </c>
      <c r="K31" s="655">
        <f>'REDi Application'!M50</f>
        <v>0</v>
      </c>
      <c r="L31" s="655">
        <f>'REDi Application'!N50</f>
        <v>0</v>
      </c>
      <c r="M31" s="655">
        <f>'REDi Application'!O50</f>
        <v>0</v>
      </c>
      <c r="N31" s="691"/>
    </row>
    <row r="32" spans="1:18" ht="30" customHeight="1">
      <c r="A32" s="690"/>
      <c r="B32" s="43" t="s">
        <v>1220</v>
      </c>
      <c r="C32" s="691"/>
      <c r="D32" s="655">
        <f>'REDi Application'!F51</f>
        <v>0</v>
      </c>
      <c r="E32" s="655">
        <f>'REDi Application'!G51</f>
        <v>0</v>
      </c>
      <c r="F32" s="655">
        <f>'REDi Application'!H51</f>
        <v>0</v>
      </c>
      <c r="G32" s="655">
        <f>'REDi Application'!I51</f>
        <v>0</v>
      </c>
      <c r="H32" s="655">
        <f>'REDi Application'!J51</f>
        <v>0</v>
      </c>
      <c r="I32" s="655">
        <f>'REDi Application'!K51</f>
        <v>0</v>
      </c>
      <c r="J32" s="655">
        <f>'REDi Application'!L51</f>
        <v>0</v>
      </c>
      <c r="K32" s="655">
        <f>'REDi Application'!M51</f>
        <v>0</v>
      </c>
      <c r="L32" s="655">
        <f>'REDi Application'!N51</f>
        <v>0</v>
      </c>
      <c r="M32" s="655">
        <f>'REDi Application'!O51</f>
        <v>0</v>
      </c>
      <c r="N32" s="691"/>
    </row>
    <row r="33" spans="1:18" ht="30" customHeight="1">
      <c r="A33" s="690"/>
      <c r="B33" s="658" t="s">
        <v>1315</v>
      </c>
      <c r="C33" s="691"/>
      <c r="D33" s="655">
        <f>'REDi Application'!F84</f>
        <v>0</v>
      </c>
      <c r="E33" s="655">
        <f>'REDi Application'!G84</f>
        <v>0</v>
      </c>
      <c r="F33" s="655">
        <f>'REDi Application'!H84</f>
        <v>0</v>
      </c>
      <c r="G33" s="655">
        <f>'REDi Application'!I84</f>
        <v>0</v>
      </c>
      <c r="H33" s="655">
        <f>'REDi Application'!J84</f>
        <v>0</v>
      </c>
      <c r="I33" s="655">
        <f>'REDi Application'!K84</f>
        <v>0</v>
      </c>
      <c r="J33" s="655">
        <f>'REDi Application'!L84</f>
        <v>0</v>
      </c>
      <c r="K33" s="655">
        <f>'REDi Application'!M84</f>
        <v>0</v>
      </c>
      <c r="L33" s="655">
        <f>'REDi Application'!N84</f>
        <v>0</v>
      </c>
      <c r="M33" s="655">
        <f>'REDi Application'!O84</f>
        <v>0</v>
      </c>
      <c r="N33" s="691"/>
    </row>
    <row r="34" spans="1:18" ht="30" customHeight="1">
      <c r="A34" s="692"/>
      <c r="B34" s="658" t="s">
        <v>1300</v>
      </c>
      <c r="C34" s="691"/>
      <c r="D34" s="662">
        <f>'REDi Application'!F85</f>
        <v>0</v>
      </c>
      <c r="E34" s="662">
        <f>'REDi Application'!G85</f>
        <v>0</v>
      </c>
      <c r="F34" s="662">
        <f>'REDi Application'!H85</f>
        <v>0</v>
      </c>
      <c r="G34" s="662">
        <f>'REDi Application'!I85</f>
        <v>0</v>
      </c>
      <c r="H34" s="662">
        <f>'REDi Application'!J85</f>
        <v>0</v>
      </c>
      <c r="I34" s="662">
        <f>'REDi Application'!K85</f>
        <v>0</v>
      </c>
      <c r="J34" s="662">
        <f>'REDi Application'!L85</f>
        <v>0</v>
      </c>
      <c r="K34" s="662">
        <f>'REDi Application'!M85</f>
        <v>0</v>
      </c>
      <c r="L34" s="662">
        <f>'REDi Application'!N85</f>
        <v>0</v>
      </c>
      <c r="M34" s="662">
        <f>'REDi Application'!O85</f>
        <v>0</v>
      </c>
      <c r="N34" s="691"/>
    </row>
    <row r="35" spans="1:18" ht="15" customHeight="1">
      <c r="A35" s="692"/>
      <c r="B35" s="681" t="s">
        <v>1316</v>
      </c>
      <c r="C35" s="691"/>
      <c r="D35" s="702"/>
      <c r="E35" s="665"/>
      <c r="F35" s="666"/>
      <c r="G35" s="666"/>
      <c r="H35" s="666"/>
      <c r="I35" s="666"/>
      <c r="J35" s="666"/>
      <c r="K35" s="666"/>
      <c r="L35" s="667"/>
      <c r="M35" s="664"/>
      <c r="N35" s="691"/>
      <c r="O35" s="676"/>
      <c r="P35" s="676"/>
      <c r="Q35" s="676"/>
      <c r="R35" s="676"/>
    </row>
    <row r="36" spans="1:18" ht="15" customHeight="1">
      <c r="A36" s="692"/>
      <c r="B36" s="680" t="s">
        <v>134</v>
      </c>
      <c r="C36" s="691"/>
      <c r="D36" s="662">
        <f>'INTAKE - Project-Building(s)'!H71</f>
        <v>0</v>
      </c>
      <c r="E36" s="662">
        <f>'INTAKE - Project-Building(s)'!I71</f>
        <v>0</v>
      </c>
      <c r="F36" s="662">
        <f>'INTAKE - Project-Building(s)'!J71</f>
        <v>0</v>
      </c>
      <c r="G36" s="662">
        <f>'INTAKE - Project-Building(s)'!K71</f>
        <v>0</v>
      </c>
      <c r="H36" s="662">
        <f>'INTAKE - Project-Building(s)'!L71</f>
        <v>0</v>
      </c>
      <c r="I36" s="662">
        <f>'INTAKE - Project-Building(s)'!M71</f>
        <v>0</v>
      </c>
      <c r="J36" s="662">
        <f>'INTAKE - Project-Building(s)'!N71</f>
        <v>0</v>
      </c>
      <c r="K36" s="662">
        <f>'INTAKE - Project-Building(s)'!O71</f>
        <v>0</v>
      </c>
      <c r="L36" s="662">
        <f>'INTAKE - Project-Building(s)'!P71</f>
        <v>0</v>
      </c>
      <c r="M36" s="662">
        <f>'INTAKE - Project-Building(s)'!Q71</f>
        <v>0</v>
      </c>
      <c r="N36" s="691"/>
    </row>
    <row r="37" spans="1:18" ht="15" customHeight="1">
      <c r="A37" s="692"/>
      <c r="B37" s="658" t="s">
        <v>190</v>
      </c>
      <c r="C37" s="691"/>
      <c r="D37" s="671">
        <f>SUM(D38:D43)</f>
        <v>0</v>
      </c>
      <c r="E37" s="671">
        <f t="shared" ref="E37:M37" si="11">SUM(E38:E43)</f>
        <v>0</v>
      </c>
      <c r="F37" s="671">
        <f t="shared" si="11"/>
        <v>0</v>
      </c>
      <c r="G37" s="671">
        <f t="shared" si="11"/>
        <v>0</v>
      </c>
      <c r="H37" s="671">
        <f t="shared" si="11"/>
        <v>0</v>
      </c>
      <c r="I37" s="671">
        <f t="shared" si="11"/>
        <v>0</v>
      </c>
      <c r="J37" s="671">
        <f t="shared" si="11"/>
        <v>0</v>
      </c>
      <c r="K37" s="671">
        <f t="shared" si="11"/>
        <v>0</v>
      </c>
      <c r="L37" s="671">
        <f t="shared" si="11"/>
        <v>0</v>
      </c>
      <c r="M37" s="671">
        <f t="shared" si="11"/>
        <v>0</v>
      </c>
      <c r="N37" s="691"/>
    </row>
    <row r="38" spans="1:18" ht="15" customHeight="1">
      <c r="A38" s="692"/>
      <c r="B38" s="668" t="s">
        <v>1227</v>
      </c>
      <c r="C38" s="691"/>
      <c r="D38" s="662">
        <f>'REDi Application'!F52</f>
        <v>0</v>
      </c>
      <c r="E38" s="662">
        <f>'REDi Application'!G52</f>
        <v>0</v>
      </c>
      <c r="F38" s="662">
        <f>'REDi Application'!H52</f>
        <v>0</v>
      </c>
      <c r="G38" s="662">
        <f>'REDi Application'!I52</f>
        <v>0</v>
      </c>
      <c r="H38" s="662">
        <f>'REDi Application'!J52</f>
        <v>0</v>
      </c>
      <c r="I38" s="662">
        <f>'REDi Application'!K52</f>
        <v>0</v>
      </c>
      <c r="J38" s="662">
        <f>'REDi Application'!L52</f>
        <v>0</v>
      </c>
      <c r="K38" s="662">
        <f>'REDi Application'!M52</f>
        <v>0</v>
      </c>
      <c r="L38" s="662">
        <f>'REDi Application'!N52</f>
        <v>0</v>
      </c>
      <c r="M38" s="662">
        <f>'REDi Application'!O52</f>
        <v>0</v>
      </c>
      <c r="N38" s="691"/>
    </row>
    <row r="39" spans="1:18" ht="15" customHeight="1">
      <c r="A39" s="692"/>
      <c r="B39" s="669" t="s">
        <v>1228</v>
      </c>
      <c r="C39" s="691"/>
      <c r="D39" s="662">
        <f>'REDi Application'!F53</f>
        <v>0</v>
      </c>
      <c r="E39" s="662">
        <f>'REDi Application'!G53</f>
        <v>0</v>
      </c>
      <c r="F39" s="662">
        <f>'REDi Application'!H53</f>
        <v>0</v>
      </c>
      <c r="G39" s="662">
        <f>'REDi Application'!I53</f>
        <v>0</v>
      </c>
      <c r="H39" s="662">
        <f>'REDi Application'!J53</f>
        <v>0</v>
      </c>
      <c r="I39" s="662">
        <f>'REDi Application'!K53</f>
        <v>0</v>
      </c>
      <c r="J39" s="662">
        <f>'REDi Application'!L53</f>
        <v>0</v>
      </c>
      <c r="K39" s="662">
        <f>'REDi Application'!M53</f>
        <v>0</v>
      </c>
      <c r="L39" s="662">
        <f>'REDi Application'!N53</f>
        <v>0</v>
      </c>
      <c r="M39" s="662">
        <f>'REDi Application'!O53</f>
        <v>0</v>
      </c>
      <c r="N39" s="691"/>
    </row>
    <row r="40" spans="1:18" ht="15" customHeight="1">
      <c r="A40" s="692"/>
      <c r="B40" s="669" t="s">
        <v>1317</v>
      </c>
      <c r="C40" s="691"/>
      <c r="D40" s="662">
        <f>'REDi Application'!F54</f>
        <v>0</v>
      </c>
      <c r="E40" s="662">
        <f>'REDi Application'!G54</f>
        <v>0</v>
      </c>
      <c r="F40" s="662">
        <f>'REDi Application'!H54</f>
        <v>0</v>
      </c>
      <c r="G40" s="662">
        <f>'REDi Application'!I54</f>
        <v>0</v>
      </c>
      <c r="H40" s="662">
        <f>'REDi Application'!J54</f>
        <v>0</v>
      </c>
      <c r="I40" s="662">
        <f>'REDi Application'!K54</f>
        <v>0</v>
      </c>
      <c r="J40" s="662">
        <f>'REDi Application'!L54</f>
        <v>0</v>
      </c>
      <c r="K40" s="662">
        <f>'REDi Application'!M54</f>
        <v>0</v>
      </c>
      <c r="L40" s="662">
        <f>'REDi Application'!N54</f>
        <v>0</v>
      </c>
      <c r="M40" s="662">
        <f>'REDi Application'!O54</f>
        <v>0</v>
      </c>
      <c r="N40" s="691"/>
    </row>
    <row r="41" spans="1:18" ht="15" customHeight="1">
      <c r="A41" s="692"/>
      <c r="B41" s="669" t="s">
        <v>1318</v>
      </c>
      <c r="C41" s="691"/>
      <c r="D41" s="662">
        <f>'REDi Application'!F55</f>
        <v>0</v>
      </c>
      <c r="E41" s="662">
        <f>'REDi Application'!G55</f>
        <v>0</v>
      </c>
      <c r="F41" s="662">
        <f>'REDi Application'!H55</f>
        <v>0</v>
      </c>
      <c r="G41" s="662">
        <f>'REDi Application'!I55</f>
        <v>0</v>
      </c>
      <c r="H41" s="662">
        <f>'REDi Application'!J55</f>
        <v>0</v>
      </c>
      <c r="I41" s="662">
        <f>'REDi Application'!K55</f>
        <v>0</v>
      </c>
      <c r="J41" s="662">
        <f>'REDi Application'!L55</f>
        <v>0</v>
      </c>
      <c r="K41" s="662">
        <f>'REDi Application'!M55</f>
        <v>0</v>
      </c>
      <c r="L41" s="662">
        <f>'REDi Application'!N55</f>
        <v>0</v>
      </c>
      <c r="M41" s="662">
        <f>'REDi Application'!O55</f>
        <v>0</v>
      </c>
      <c r="N41" s="691"/>
    </row>
    <row r="42" spans="1:18" ht="15" customHeight="1">
      <c r="A42" s="692"/>
      <c r="B42" s="670" t="s">
        <v>1319</v>
      </c>
      <c r="C42" s="691"/>
      <c r="D42" s="662">
        <f>'REDi Application'!F56</f>
        <v>0</v>
      </c>
      <c r="E42" s="662">
        <f>'REDi Application'!G56</f>
        <v>0</v>
      </c>
      <c r="F42" s="662">
        <f>'REDi Application'!H56</f>
        <v>0</v>
      </c>
      <c r="G42" s="662">
        <f>'REDi Application'!I56</f>
        <v>0</v>
      </c>
      <c r="H42" s="662">
        <f>'REDi Application'!J56</f>
        <v>0</v>
      </c>
      <c r="I42" s="662">
        <f>'REDi Application'!K56</f>
        <v>0</v>
      </c>
      <c r="J42" s="662">
        <f>'REDi Application'!L56</f>
        <v>0</v>
      </c>
      <c r="K42" s="662">
        <f>'REDi Application'!M56</f>
        <v>0</v>
      </c>
      <c r="L42" s="662">
        <f>'REDi Application'!N56</f>
        <v>0</v>
      </c>
      <c r="M42" s="662">
        <f>'REDi Application'!O56</f>
        <v>0</v>
      </c>
      <c r="N42" s="691"/>
    </row>
    <row r="43" spans="1:18" ht="15" customHeight="1">
      <c r="A43" s="692"/>
      <c r="B43" s="670" t="s">
        <v>1320</v>
      </c>
      <c r="C43" s="691"/>
      <c r="D43" s="662">
        <f>'REDi Application'!F57</f>
        <v>0</v>
      </c>
      <c r="E43" s="662">
        <f>'REDi Application'!G57</f>
        <v>0</v>
      </c>
      <c r="F43" s="662">
        <f>'REDi Application'!H57</f>
        <v>0</v>
      </c>
      <c r="G43" s="662">
        <f>'REDi Application'!I57</f>
        <v>0</v>
      </c>
      <c r="H43" s="662">
        <f>'REDi Application'!J57</f>
        <v>0</v>
      </c>
      <c r="I43" s="662">
        <f>'REDi Application'!K57</f>
        <v>0</v>
      </c>
      <c r="J43" s="662">
        <f>'REDi Application'!L57</f>
        <v>0</v>
      </c>
      <c r="K43" s="662">
        <f>'REDi Application'!M57</f>
        <v>0</v>
      </c>
      <c r="L43" s="662">
        <f>'REDi Application'!N57</f>
        <v>0</v>
      </c>
      <c r="M43" s="662">
        <f>'REDi Application'!O57</f>
        <v>0</v>
      </c>
      <c r="N43" s="691"/>
    </row>
    <row r="44" spans="1:18" ht="15" customHeight="1">
      <c r="A44" s="692"/>
      <c r="B44" s="658" t="s">
        <v>1321</v>
      </c>
      <c r="C44" s="691"/>
      <c r="D44" s="671">
        <f>(D38*1.5)+(D39*2)+(D40*3)+(D41*4)+(D42*5)+(D43*6)</f>
        <v>0</v>
      </c>
      <c r="E44" s="671">
        <f t="shared" ref="E44:M44" si="12">(E38*1.5)+(E39*2)+(E40*3)+(E41*4)+(E42*5)+(E43*6)</f>
        <v>0</v>
      </c>
      <c r="F44" s="671">
        <f>(F38*1.5)+(F39*2)+(F40*3)+(F41*4)+(F42*5)+(F43*6)</f>
        <v>0</v>
      </c>
      <c r="G44" s="671">
        <f>(G38*1.5)+(G39*2)+(G40*3)+(G41*4)+(G42*5)+(G43*6)</f>
        <v>0</v>
      </c>
      <c r="H44" s="671">
        <f>(H38*1.5)+(H39*2)+(H40*3)+(H41*4)+(H42*5)+(H43*6)</f>
        <v>0</v>
      </c>
      <c r="I44" s="671">
        <f t="shared" si="12"/>
        <v>0</v>
      </c>
      <c r="J44" s="671">
        <f t="shared" si="12"/>
        <v>0</v>
      </c>
      <c r="K44" s="671">
        <f>(K38*1.5)+(K39*2)+(K40*3)+(K41*4)+(K42*5)+(K43*6)</f>
        <v>0</v>
      </c>
      <c r="L44" s="672">
        <f t="shared" si="12"/>
        <v>0</v>
      </c>
      <c r="M44" s="671">
        <f t="shared" si="12"/>
        <v>0</v>
      </c>
      <c r="N44" s="691"/>
    </row>
    <row r="45" spans="1:18" ht="15" customHeight="1">
      <c r="A45" s="692"/>
      <c r="B45" s="658" t="s">
        <v>196</v>
      </c>
      <c r="C45" s="691"/>
      <c r="D45" s="673">
        <f>'INTAKE - Project-Building(s)'!H126</f>
        <v>0</v>
      </c>
      <c r="E45" s="673">
        <f>'INTAKE - Project-Building(s)'!I126</f>
        <v>0</v>
      </c>
      <c r="F45" s="673">
        <f>'INTAKE - Project-Building(s)'!J126</f>
        <v>0</v>
      </c>
      <c r="G45" s="673">
        <f>'INTAKE - Project-Building(s)'!K126</f>
        <v>0</v>
      </c>
      <c r="H45" s="673">
        <f>'INTAKE - Project-Building(s)'!L126</f>
        <v>0</v>
      </c>
      <c r="I45" s="673">
        <f>'INTAKE - Project-Building(s)'!M126</f>
        <v>0</v>
      </c>
      <c r="J45" s="673">
        <f>'INTAKE - Project-Building(s)'!N126</f>
        <v>0</v>
      </c>
      <c r="K45" s="673">
        <f>'INTAKE - Project-Building(s)'!O126</f>
        <v>0</v>
      </c>
      <c r="L45" s="673">
        <f>'INTAKE - Project-Building(s)'!P126</f>
        <v>0</v>
      </c>
      <c r="M45" s="673">
        <f>'INTAKE - Project-Building(s)'!Q126</f>
        <v>0</v>
      </c>
      <c r="N45" s="691"/>
    </row>
    <row r="46" spans="1:18" ht="15" customHeight="1">
      <c r="A46" s="692"/>
      <c r="B46" s="658" t="s">
        <v>1322</v>
      </c>
      <c r="C46" s="691"/>
      <c r="D46" s="673">
        <f>SUM('INTAKE - Project-Building(s)'!H127+'INTAKE - Project-Building(s)'!H129)</f>
        <v>0</v>
      </c>
      <c r="E46" s="673">
        <f>SUM('INTAKE - Project-Building(s)'!I127+'INTAKE - Project-Building(s)'!I129)</f>
        <v>0</v>
      </c>
      <c r="F46" s="673">
        <f>SUM('INTAKE - Project-Building(s)'!J127+'INTAKE - Project-Building(s)'!J129)</f>
        <v>0</v>
      </c>
      <c r="G46" s="673">
        <f>SUM('INTAKE - Project-Building(s)'!K127+'INTAKE - Project-Building(s)'!K129)</f>
        <v>0</v>
      </c>
      <c r="H46" s="673">
        <f>SUM('INTAKE - Project-Building(s)'!L127+'INTAKE - Project-Building(s)'!L129)</f>
        <v>0</v>
      </c>
      <c r="I46" s="673">
        <f>SUM('INTAKE - Project-Building(s)'!M127+'INTAKE - Project-Building(s)'!M129)</f>
        <v>0</v>
      </c>
      <c r="J46" s="673">
        <f>SUM('INTAKE - Project-Building(s)'!N127+'INTAKE - Project-Building(s)'!N129)</f>
        <v>0</v>
      </c>
      <c r="K46" s="673">
        <f>SUM('INTAKE - Project-Building(s)'!O127+'INTAKE - Project-Building(s)'!O129)</f>
        <v>0</v>
      </c>
      <c r="L46" s="673">
        <f>SUM('INTAKE - Project-Building(s)'!P127+'INTAKE - Project-Building(s)'!P129)</f>
        <v>0</v>
      </c>
      <c r="M46" s="673">
        <f>SUM('INTAKE - Project-Building(s)'!Q127+'INTAKE - Project-Building(s)'!Q129)</f>
        <v>0</v>
      </c>
      <c r="N46" s="691"/>
    </row>
    <row r="47" spans="1:18" ht="15" customHeight="1">
      <c r="A47" s="692"/>
      <c r="B47" s="658" t="s">
        <v>1323</v>
      </c>
      <c r="C47" s="691"/>
      <c r="D47" s="673" t="str">
        <f>'INTAKE - Project-Building(s)'!H128 &amp; ", " &amp; 'INTAKE - Project-Building(s)'!H130</f>
        <v xml:space="preserve">, </v>
      </c>
      <c r="E47" s="673" t="str">
        <f>'INTAKE - Project-Building(s)'!I128 &amp; ", " &amp; 'INTAKE - Project-Building(s)'!I130</f>
        <v xml:space="preserve">, </v>
      </c>
      <c r="F47" s="673" t="str">
        <f>'INTAKE - Project-Building(s)'!J128 &amp; ", " &amp; 'INTAKE - Project-Building(s)'!J130</f>
        <v xml:space="preserve">, </v>
      </c>
      <c r="G47" s="673" t="str">
        <f>'INTAKE - Project-Building(s)'!K128 &amp; ", " &amp; 'INTAKE - Project-Building(s)'!K130</f>
        <v xml:space="preserve">, </v>
      </c>
      <c r="H47" s="673" t="str">
        <f>'INTAKE - Project-Building(s)'!L128 &amp; ", " &amp; 'INTAKE - Project-Building(s)'!L130</f>
        <v xml:space="preserve">, </v>
      </c>
      <c r="I47" s="673" t="str">
        <f>'INTAKE - Project-Building(s)'!M128 &amp; ", " &amp; 'INTAKE - Project-Building(s)'!M130</f>
        <v xml:space="preserve">, </v>
      </c>
      <c r="J47" s="673" t="str">
        <f>'INTAKE - Project-Building(s)'!N128 &amp; ", " &amp; 'INTAKE - Project-Building(s)'!N130</f>
        <v xml:space="preserve">, </v>
      </c>
      <c r="K47" s="673" t="str">
        <f>'INTAKE - Project-Building(s)'!O128 &amp; ", " &amp; 'INTAKE - Project-Building(s)'!O130</f>
        <v xml:space="preserve">, </v>
      </c>
      <c r="L47" s="673" t="str">
        <f>'INTAKE - Project-Building(s)'!P128 &amp; ", " &amp; 'INTAKE - Project-Building(s)'!P130</f>
        <v xml:space="preserve">, </v>
      </c>
      <c r="M47" s="673" t="str">
        <f>'INTAKE - Project-Building(s)'!Q128 &amp; ", " &amp; 'INTAKE - Project-Building(s)'!Q130</f>
        <v xml:space="preserve">, </v>
      </c>
      <c r="N47" s="691"/>
    </row>
    <row r="48" spans="1:18" ht="15" customHeight="1">
      <c r="A48" s="692"/>
      <c r="B48" s="659" t="s">
        <v>1324</v>
      </c>
      <c r="C48" s="691"/>
      <c r="D48" s="674">
        <f>'INTAKE - Project-Building(s)'!H135</f>
        <v>0</v>
      </c>
      <c r="E48" s="674">
        <f>'INTAKE - Project-Building(s)'!I135</f>
        <v>0</v>
      </c>
      <c r="F48" s="674">
        <f>'INTAKE - Project-Building(s)'!J135</f>
        <v>0</v>
      </c>
      <c r="G48" s="674">
        <f>'INTAKE - Project-Building(s)'!K135</f>
        <v>0</v>
      </c>
      <c r="H48" s="674">
        <f>'INTAKE - Project-Building(s)'!L135</f>
        <v>0</v>
      </c>
      <c r="I48" s="674">
        <f>'INTAKE - Project-Building(s)'!M135</f>
        <v>0</v>
      </c>
      <c r="J48" s="674">
        <f>'INTAKE - Project-Building(s)'!N135</f>
        <v>0</v>
      </c>
      <c r="K48" s="674">
        <f>'INTAKE - Project-Building(s)'!O135</f>
        <v>0</v>
      </c>
      <c r="L48" s="674">
        <f>'INTAKE - Project-Building(s)'!P135</f>
        <v>0</v>
      </c>
      <c r="M48" s="674">
        <f>'INTAKE - Project-Building(s)'!Q135</f>
        <v>0</v>
      </c>
      <c r="N48" s="691"/>
    </row>
    <row r="49" spans="1:18" ht="15" customHeight="1">
      <c r="A49" s="690"/>
      <c r="B49" s="684" t="s">
        <v>1325</v>
      </c>
      <c r="C49" s="691"/>
      <c r="D49" s="740" t="s">
        <v>1326</v>
      </c>
      <c r="E49" s="685"/>
      <c r="F49" s="664"/>
      <c r="G49" s="664"/>
      <c r="H49" s="664"/>
      <c r="I49" s="664"/>
      <c r="J49" s="664"/>
      <c r="K49" s="664"/>
      <c r="L49" s="686"/>
      <c r="M49" s="664"/>
      <c r="N49" s="691"/>
      <c r="O49" s="676"/>
      <c r="P49" s="676"/>
      <c r="Q49" s="676"/>
      <c r="R49" s="676"/>
    </row>
    <row r="50" spans="1:18" ht="30" customHeight="1">
      <c r="A50" s="692"/>
      <c r="B50" s="680" t="s">
        <v>185</v>
      </c>
      <c r="C50" s="691"/>
      <c r="D50" s="662">
        <f>'REDi Application'!F60</f>
        <v>0</v>
      </c>
      <c r="E50" s="662">
        <f>'REDi Application'!G60</f>
        <v>0</v>
      </c>
      <c r="F50" s="662">
        <f>'REDi Application'!H60</f>
        <v>0</v>
      </c>
      <c r="G50" s="662">
        <f>'REDi Application'!I60</f>
        <v>0</v>
      </c>
      <c r="H50" s="662">
        <f>'REDi Application'!J60</f>
        <v>0</v>
      </c>
      <c r="I50" s="662">
        <f>'REDi Application'!K60</f>
        <v>0</v>
      </c>
      <c r="J50" s="662">
        <f>'REDi Application'!L60</f>
        <v>0</v>
      </c>
      <c r="K50" s="662">
        <f>'REDi Application'!M60</f>
        <v>0</v>
      </c>
      <c r="L50" s="662">
        <f>'REDi Application'!N60</f>
        <v>0</v>
      </c>
      <c r="M50" s="662">
        <f>'REDi Application'!O60</f>
        <v>0</v>
      </c>
      <c r="N50" s="691"/>
      <c r="O50" s="687"/>
      <c r="P50" s="687"/>
      <c r="Q50" s="687"/>
      <c r="R50" s="687"/>
    </row>
    <row r="51" spans="1:18" ht="30" customHeight="1">
      <c r="A51" s="690"/>
      <c r="B51" s="680" t="s">
        <v>1236</v>
      </c>
      <c r="C51" s="691"/>
      <c r="D51" s="662">
        <f>'REDi Application'!F61</f>
        <v>0</v>
      </c>
      <c r="E51" s="662">
        <f>'REDi Application'!G61</f>
        <v>0</v>
      </c>
      <c r="F51" s="662">
        <f>'REDi Application'!H61</f>
        <v>0</v>
      </c>
      <c r="G51" s="662">
        <f>'REDi Application'!I61</f>
        <v>0</v>
      </c>
      <c r="H51" s="662">
        <f>'REDi Application'!J61</f>
        <v>0</v>
      </c>
      <c r="I51" s="662">
        <f>'REDi Application'!K61</f>
        <v>0</v>
      </c>
      <c r="J51" s="662">
        <f>'REDi Application'!L61</f>
        <v>0</v>
      </c>
      <c r="K51" s="662">
        <f>'REDi Application'!M61</f>
        <v>0</v>
      </c>
      <c r="L51" s="662">
        <f>'REDi Application'!N61</f>
        <v>0</v>
      </c>
      <c r="M51" s="662">
        <f>'REDi Application'!O61</f>
        <v>0</v>
      </c>
      <c r="N51" s="691"/>
      <c r="O51" s="675"/>
      <c r="P51" s="675"/>
      <c r="Q51" s="675"/>
      <c r="R51" s="675"/>
    </row>
    <row r="52" spans="1:18" ht="30" customHeight="1">
      <c r="A52" s="690"/>
      <c r="B52" s="680" t="s">
        <v>1243</v>
      </c>
      <c r="C52" s="691"/>
      <c r="D52" s="662">
        <f>'REDi Application'!F62</f>
        <v>0</v>
      </c>
      <c r="E52" s="662">
        <f>'REDi Application'!G62</f>
        <v>0</v>
      </c>
      <c r="F52" s="662">
        <f>'REDi Application'!H62</f>
        <v>0</v>
      </c>
      <c r="G52" s="662">
        <f>'REDi Application'!I62</f>
        <v>0</v>
      </c>
      <c r="H52" s="662">
        <f>'REDi Application'!J62</f>
        <v>0</v>
      </c>
      <c r="I52" s="662">
        <f>'REDi Application'!K62</f>
        <v>0</v>
      </c>
      <c r="J52" s="662">
        <f>'REDi Application'!L62</f>
        <v>0</v>
      </c>
      <c r="K52" s="662">
        <f>'REDi Application'!M62</f>
        <v>0</v>
      </c>
      <c r="L52" s="662">
        <f>'REDi Application'!N62</f>
        <v>0</v>
      </c>
      <c r="M52" s="662">
        <f>'REDi Application'!O62</f>
        <v>0</v>
      </c>
      <c r="N52" s="691"/>
      <c r="O52" s="675"/>
      <c r="P52" s="675"/>
      <c r="Q52" s="675"/>
      <c r="R52" s="675"/>
    </row>
    <row r="53" spans="1:18" ht="30" customHeight="1">
      <c r="A53" s="690"/>
      <c r="B53" s="680" t="s">
        <v>1246</v>
      </c>
      <c r="C53" s="691"/>
      <c r="D53" s="662">
        <f>'REDi Application'!F63</f>
        <v>0</v>
      </c>
      <c r="E53" s="662">
        <f>'REDi Application'!G63</f>
        <v>0</v>
      </c>
      <c r="F53" s="662">
        <f>'REDi Application'!H63</f>
        <v>0</v>
      </c>
      <c r="G53" s="662">
        <f>'REDi Application'!I63</f>
        <v>0</v>
      </c>
      <c r="H53" s="662">
        <f>'REDi Application'!J63</f>
        <v>0</v>
      </c>
      <c r="I53" s="662">
        <f>'REDi Application'!K63</f>
        <v>0</v>
      </c>
      <c r="J53" s="662">
        <f>'REDi Application'!L63</f>
        <v>0</v>
      </c>
      <c r="K53" s="662">
        <f>'REDi Application'!M63</f>
        <v>0</v>
      </c>
      <c r="L53" s="662">
        <f>'REDi Application'!N63</f>
        <v>0</v>
      </c>
      <c r="M53" s="662">
        <f>'REDi Application'!O63</f>
        <v>0</v>
      </c>
      <c r="N53" s="691"/>
      <c r="O53" s="675"/>
      <c r="P53" s="675"/>
      <c r="Q53" s="675"/>
      <c r="R53" s="675"/>
    </row>
    <row r="54" spans="1:18" ht="30" customHeight="1">
      <c r="A54" s="690"/>
      <c r="B54" s="680" t="s">
        <v>1327</v>
      </c>
      <c r="C54" s="691"/>
      <c r="D54" s="662">
        <f>'REDi Application'!F64</f>
        <v>0</v>
      </c>
      <c r="E54" s="662">
        <f>'REDi Application'!G64</f>
        <v>0</v>
      </c>
      <c r="F54" s="662">
        <f>'REDi Application'!H64</f>
        <v>0</v>
      </c>
      <c r="G54" s="662">
        <f>'REDi Application'!I64</f>
        <v>0</v>
      </c>
      <c r="H54" s="662">
        <f>'REDi Application'!J64</f>
        <v>0</v>
      </c>
      <c r="I54" s="662">
        <f>'REDi Application'!K64</f>
        <v>0</v>
      </c>
      <c r="J54" s="662">
        <f>'REDi Application'!L64</f>
        <v>0</v>
      </c>
      <c r="K54" s="662">
        <f>'REDi Application'!M64</f>
        <v>0</v>
      </c>
      <c r="L54" s="662">
        <f>'REDi Application'!N64</f>
        <v>0</v>
      </c>
      <c r="M54" s="662">
        <f>'REDi Application'!O64</f>
        <v>0</v>
      </c>
      <c r="N54" s="691"/>
      <c r="O54" s="675"/>
      <c r="P54" s="675"/>
      <c r="Q54" s="675"/>
      <c r="R54" s="675"/>
    </row>
    <row r="55" spans="1:18" ht="30" customHeight="1">
      <c r="A55" s="690"/>
      <c r="B55" s="669" t="s">
        <v>1328</v>
      </c>
      <c r="C55" s="691"/>
      <c r="D55" s="662">
        <f>'REDi Application'!F65</f>
        <v>0</v>
      </c>
      <c r="E55" s="662">
        <f>'REDi Application'!G65</f>
        <v>0</v>
      </c>
      <c r="F55" s="662">
        <f>'REDi Application'!H65</f>
        <v>0</v>
      </c>
      <c r="G55" s="662">
        <f>'REDi Application'!I65</f>
        <v>0</v>
      </c>
      <c r="H55" s="662">
        <f>'REDi Application'!J65</f>
        <v>0</v>
      </c>
      <c r="I55" s="662">
        <f>'REDi Application'!K65</f>
        <v>0</v>
      </c>
      <c r="J55" s="662">
        <f>'REDi Application'!L65</f>
        <v>0</v>
      </c>
      <c r="K55" s="662">
        <f>'REDi Application'!M65</f>
        <v>0</v>
      </c>
      <c r="L55" s="662">
        <f>'REDi Application'!N65</f>
        <v>0</v>
      </c>
      <c r="M55" s="662">
        <f>'REDi Application'!O65</f>
        <v>0</v>
      </c>
      <c r="N55" s="691"/>
      <c r="O55" s="675"/>
      <c r="P55" s="675"/>
      <c r="Q55" s="675"/>
      <c r="R55" s="675"/>
    </row>
    <row r="56" spans="1:18" ht="30" customHeight="1">
      <c r="A56" s="690"/>
      <c r="B56" s="669" t="s">
        <v>1329</v>
      </c>
      <c r="C56" s="691"/>
      <c r="D56" s="763">
        <f>IF(ISNUMBER(SEARCH("partial", D55)), 50%, IF(ISNUMBER(SEARCH("not", D55)), 0%, 100%))</f>
        <v>1</v>
      </c>
      <c r="E56" s="763">
        <f t="shared" ref="E56:F56" si="13">IF(ISNUMBER(SEARCH("partial", E55)), 50%, IF(ISNUMBER(SEARCH("not", E55)), 0%, 100%))</f>
        <v>1</v>
      </c>
      <c r="F56" s="763">
        <f t="shared" si="13"/>
        <v>1</v>
      </c>
      <c r="G56" s="763">
        <f t="shared" ref="G56" si="14">IF(ISNUMBER(SEARCH("partial", G55)), 50%, IF(ISNUMBER(SEARCH("not", G55)), 0%, 100%))</f>
        <v>1</v>
      </c>
      <c r="H56" s="763">
        <f t="shared" ref="H56" si="15">IF(ISNUMBER(SEARCH("partial", H55)), 50%, IF(ISNUMBER(SEARCH("not", H55)), 0%, 100%))</f>
        <v>1</v>
      </c>
      <c r="I56" s="763">
        <f t="shared" ref="I56" si="16">IF(ISNUMBER(SEARCH("partial", I55)), 50%, IF(ISNUMBER(SEARCH("not", I55)), 0%, 100%))</f>
        <v>1</v>
      </c>
      <c r="J56" s="763">
        <f t="shared" ref="J56" si="17">IF(ISNUMBER(SEARCH("partial", J55)), 50%, IF(ISNUMBER(SEARCH("not", J55)), 0%, 100%))</f>
        <v>1</v>
      </c>
      <c r="K56" s="763">
        <f t="shared" ref="K56" si="18">IF(ISNUMBER(SEARCH("partial", K55)), 50%, IF(ISNUMBER(SEARCH("not", K55)), 0%, 100%))</f>
        <v>1</v>
      </c>
      <c r="L56" s="763">
        <f t="shared" ref="L56" si="19">IF(ISNUMBER(SEARCH("partial", L55)), 50%, IF(ISNUMBER(SEARCH("not", L55)), 0%, 100%))</f>
        <v>1</v>
      </c>
      <c r="M56" s="763">
        <f t="shared" ref="M56" si="20">IF(ISNUMBER(SEARCH("partial", M55)), 50%, IF(ISNUMBER(SEARCH("not", M55)), 0%, 100%))</f>
        <v>1</v>
      </c>
      <c r="N56" s="691"/>
      <c r="O56" s="675"/>
      <c r="P56" s="675"/>
      <c r="Q56" s="675"/>
      <c r="R56" s="675"/>
    </row>
    <row r="57" spans="1:18" ht="30" customHeight="1">
      <c r="A57" s="692"/>
      <c r="B57" s="669" t="s">
        <v>1256</v>
      </c>
      <c r="C57" s="691"/>
      <c r="D57" s="662">
        <f>'REDi Application'!F66</f>
        <v>0</v>
      </c>
      <c r="E57" s="662">
        <f>'REDi Application'!G66</f>
        <v>0</v>
      </c>
      <c r="F57" s="662">
        <f>'REDi Application'!H66</f>
        <v>0</v>
      </c>
      <c r="G57" s="662">
        <f>'REDi Application'!I66</f>
        <v>0</v>
      </c>
      <c r="H57" s="662">
        <f>'REDi Application'!J66</f>
        <v>0</v>
      </c>
      <c r="I57" s="662">
        <f>'REDi Application'!K66</f>
        <v>0</v>
      </c>
      <c r="J57" s="662">
        <f>'REDi Application'!L66</f>
        <v>0</v>
      </c>
      <c r="K57" s="662">
        <f>'REDi Application'!M66</f>
        <v>0</v>
      </c>
      <c r="L57" s="662">
        <f>'REDi Application'!N66</f>
        <v>0</v>
      </c>
      <c r="M57" s="662">
        <f>'REDi Application'!O66</f>
        <v>0</v>
      </c>
      <c r="N57" s="691"/>
      <c r="O57" s="675"/>
      <c r="P57" s="675"/>
      <c r="Q57" s="675"/>
      <c r="R57" s="675"/>
    </row>
    <row r="58" spans="1:18" ht="30" customHeight="1">
      <c r="A58" s="690"/>
      <c r="B58" s="669" t="s">
        <v>1257</v>
      </c>
      <c r="C58" s="691"/>
      <c r="D58" s="662">
        <f>'REDi Application'!F67</f>
        <v>0</v>
      </c>
      <c r="E58" s="662">
        <f>'REDi Application'!G67</f>
        <v>0</v>
      </c>
      <c r="F58" s="662">
        <f>'REDi Application'!H67</f>
        <v>0</v>
      </c>
      <c r="G58" s="662">
        <f>'REDi Application'!I67</f>
        <v>0</v>
      </c>
      <c r="H58" s="662">
        <f>'REDi Application'!J67</f>
        <v>0</v>
      </c>
      <c r="I58" s="662">
        <f>'REDi Application'!K67</f>
        <v>0</v>
      </c>
      <c r="J58" s="662">
        <f>'REDi Application'!L67</f>
        <v>0</v>
      </c>
      <c r="K58" s="662">
        <f>'REDi Application'!M67</f>
        <v>0</v>
      </c>
      <c r="L58" s="662">
        <f>'REDi Application'!N67</f>
        <v>0</v>
      </c>
      <c r="M58" s="662">
        <f>'REDi Application'!O67</f>
        <v>0</v>
      </c>
      <c r="N58" s="691"/>
      <c r="O58" s="675"/>
      <c r="P58" s="675"/>
      <c r="Q58" s="675"/>
      <c r="R58" s="675"/>
    </row>
    <row r="59" spans="1:18" ht="30" customHeight="1">
      <c r="A59" s="690"/>
      <c r="B59" s="669" t="s">
        <v>1262</v>
      </c>
      <c r="C59" s="691"/>
      <c r="D59" s="662">
        <f>'REDi Application'!F68</f>
        <v>0</v>
      </c>
      <c r="E59" s="662">
        <f>'REDi Application'!G68</f>
        <v>0</v>
      </c>
      <c r="F59" s="662">
        <f>'REDi Application'!H68</f>
        <v>0</v>
      </c>
      <c r="G59" s="662">
        <f>'REDi Application'!I68</f>
        <v>0</v>
      </c>
      <c r="H59" s="662">
        <f>'REDi Application'!J68</f>
        <v>0</v>
      </c>
      <c r="I59" s="662">
        <f>'REDi Application'!K68</f>
        <v>0</v>
      </c>
      <c r="J59" s="662">
        <f>'REDi Application'!L68</f>
        <v>0</v>
      </c>
      <c r="K59" s="662">
        <f>'REDi Application'!M68</f>
        <v>0</v>
      </c>
      <c r="L59" s="662">
        <f>'REDi Application'!N68</f>
        <v>0</v>
      </c>
      <c r="M59" s="662">
        <f>'REDi Application'!O68</f>
        <v>0</v>
      </c>
      <c r="N59" s="691"/>
      <c r="O59" s="675"/>
      <c r="P59" s="675"/>
      <c r="Q59" s="675"/>
      <c r="R59" s="675"/>
    </row>
    <row r="60" spans="1:18" ht="30" customHeight="1">
      <c r="A60" s="690"/>
      <c r="B60" s="654" t="s">
        <v>1264</v>
      </c>
      <c r="C60" s="691"/>
      <c r="D60" s="662">
        <f>'REDi Application'!F69</f>
        <v>0</v>
      </c>
      <c r="E60" s="662">
        <f>'REDi Application'!G69</f>
        <v>0</v>
      </c>
      <c r="F60" s="662">
        <f>'REDi Application'!H69</f>
        <v>0</v>
      </c>
      <c r="G60" s="662">
        <f>'REDi Application'!I69</f>
        <v>0</v>
      </c>
      <c r="H60" s="662">
        <f>'REDi Application'!J69</f>
        <v>0</v>
      </c>
      <c r="I60" s="662">
        <f>'REDi Application'!K69</f>
        <v>0</v>
      </c>
      <c r="J60" s="662">
        <f>'REDi Application'!L69</f>
        <v>0</v>
      </c>
      <c r="K60" s="662">
        <f>'REDi Application'!M69</f>
        <v>0</v>
      </c>
      <c r="L60" s="662">
        <f>'REDi Application'!N69</f>
        <v>0</v>
      </c>
      <c r="M60" s="662">
        <f>'REDi Application'!O69</f>
        <v>0</v>
      </c>
      <c r="N60" s="691"/>
      <c r="O60" s="675"/>
      <c r="P60" s="675"/>
      <c r="Q60" s="675"/>
      <c r="R60" s="675"/>
    </row>
    <row r="61" spans="1:18" ht="30" customHeight="1">
      <c r="A61" s="692"/>
      <c r="B61" s="680" t="s">
        <v>579</v>
      </c>
      <c r="C61" s="691"/>
      <c r="D61" s="662">
        <f>'REDi Application'!F70</f>
        <v>0</v>
      </c>
      <c r="E61" s="662">
        <f>'REDi Application'!G70</f>
        <v>0</v>
      </c>
      <c r="F61" s="662">
        <f>'REDi Application'!H70</f>
        <v>0</v>
      </c>
      <c r="G61" s="662">
        <f>'REDi Application'!I70</f>
        <v>0</v>
      </c>
      <c r="H61" s="662">
        <f>'REDi Application'!J70</f>
        <v>0</v>
      </c>
      <c r="I61" s="662">
        <f>'REDi Application'!K70</f>
        <v>0</v>
      </c>
      <c r="J61" s="662">
        <f>'REDi Application'!L70</f>
        <v>0</v>
      </c>
      <c r="K61" s="662">
        <f>'REDi Application'!M70</f>
        <v>0</v>
      </c>
      <c r="L61" s="662">
        <f>'REDi Application'!N70</f>
        <v>0</v>
      </c>
      <c r="M61" s="662">
        <f>'REDi Application'!O70</f>
        <v>0</v>
      </c>
      <c r="N61" s="691"/>
      <c r="O61" s="675"/>
      <c r="P61" s="675"/>
      <c r="Q61" s="675"/>
      <c r="R61" s="675"/>
    </row>
    <row r="62" spans="1:18" ht="30" customHeight="1">
      <c r="A62" s="692"/>
      <c r="B62" s="680" t="s">
        <v>581</v>
      </c>
      <c r="C62" s="691"/>
      <c r="D62" s="662">
        <f>'REDi Application'!F71</f>
        <v>0</v>
      </c>
      <c r="E62" s="662">
        <f>'REDi Application'!G71</f>
        <v>0</v>
      </c>
      <c r="F62" s="662">
        <f>'REDi Application'!H71</f>
        <v>0</v>
      </c>
      <c r="G62" s="662">
        <f>'REDi Application'!I71</f>
        <v>0</v>
      </c>
      <c r="H62" s="662">
        <f>'REDi Application'!J71</f>
        <v>0</v>
      </c>
      <c r="I62" s="662">
        <f>'REDi Application'!K71</f>
        <v>0</v>
      </c>
      <c r="J62" s="662">
        <f>'REDi Application'!L71</f>
        <v>0</v>
      </c>
      <c r="K62" s="662">
        <f>'REDi Application'!M71</f>
        <v>0</v>
      </c>
      <c r="L62" s="662">
        <f>'REDi Application'!N71</f>
        <v>0</v>
      </c>
      <c r="M62" s="662">
        <f>'REDi Application'!O71</f>
        <v>0</v>
      </c>
      <c r="N62" s="691"/>
      <c r="O62" s="675"/>
      <c r="P62" s="675"/>
      <c r="Q62" s="675"/>
      <c r="R62" s="675"/>
    </row>
    <row r="63" spans="1:18" ht="30" customHeight="1">
      <c r="A63" s="692"/>
      <c r="B63" s="680" t="s">
        <v>583</v>
      </c>
      <c r="C63" s="691"/>
      <c r="D63" s="662">
        <f>'REDi Application'!F72</f>
        <v>0</v>
      </c>
      <c r="E63" s="662">
        <f>'REDi Application'!G72</f>
        <v>0</v>
      </c>
      <c r="F63" s="662">
        <f>'REDi Application'!H72</f>
        <v>0</v>
      </c>
      <c r="G63" s="662">
        <f>'REDi Application'!I72</f>
        <v>0</v>
      </c>
      <c r="H63" s="662">
        <f>'REDi Application'!J72</f>
        <v>0</v>
      </c>
      <c r="I63" s="662">
        <f>'REDi Application'!K72</f>
        <v>0</v>
      </c>
      <c r="J63" s="662">
        <f>'REDi Application'!L72</f>
        <v>0</v>
      </c>
      <c r="K63" s="662">
        <f>'REDi Application'!M72</f>
        <v>0</v>
      </c>
      <c r="L63" s="662">
        <f>'REDi Application'!N72</f>
        <v>0</v>
      </c>
      <c r="M63" s="662">
        <f>'REDi Application'!O72</f>
        <v>0</v>
      </c>
      <c r="N63" s="691"/>
      <c r="O63" s="675"/>
      <c r="P63" s="675"/>
      <c r="Q63" s="675"/>
      <c r="R63" s="675"/>
    </row>
    <row r="64" spans="1:18" ht="30" customHeight="1">
      <c r="A64" s="692"/>
      <c r="B64" s="680" t="s">
        <v>1278</v>
      </c>
      <c r="C64" s="691"/>
      <c r="D64" s="662">
        <f>'REDi Application'!F73</f>
        <v>0</v>
      </c>
      <c r="E64" s="662">
        <f>'REDi Application'!G73</f>
        <v>0</v>
      </c>
      <c r="F64" s="662">
        <f>'REDi Application'!H73</f>
        <v>0</v>
      </c>
      <c r="G64" s="662">
        <f>'REDi Application'!I73</f>
        <v>0</v>
      </c>
      <c r="H64" s="662">
        <f>'REDi Application'!J73</f>
        <v>0</v>
      </c>
      <c r="I64" s="662">
        <f>'REDi Application'!K73</f>
        <v>0</v>
      </c>
      <c r="J64" s="662">
        <f>'REDi Application'!L73</f>
        <v>0</v>
      </c>
      <c r="K64" s="662">
        <f>'REDi Application'!M73</f>
        <v>0</v>
      </c>
      <c r="L64" s="662">
        <f>'REDi Application'!N73</f>
        <v>0</v>
      </c>
      <c r="M64" s="662">
        <f>'REDi Application'!O73</f>
        <v>0</v>
      </c>
      <c r="N64" s="691"/>
      <c r="O64" s="675"/>
      <c r="P64" s="675"/>
      <c r="Q64" s="675"/>
      <c r="R64" s="675"/>
    </row>
    <row r="65" spans="1:59">
      <c r="A65" s="694"/>
      <c r="B65" s="695"/>
      <c r="C65" s="696"/>
      <c r="D65" s="696"/>
      <c r="E65" s="696"/>
      <c r="F65" s="696"/>
      <c r="G65" s="696"/>
      <c r="H65" s="696"/>
      <c r="I65" s="696"/>
      <c r="J65" s="696"/>
      <c r="K65" s="696"/>
      <c r="L65" s="696"/>
      <c r="M65" s="696"/>
      <c r="N65" s="696"/>
    </row>
    <row r="66" spans="1:59" ht="15" customHeight="1">
      <c r="A66" s="737"/>
      <c r="B66" s="738" t="s">
        <v>1284</v>
      </c>
      <c r="C66" s="691"/>
      <c r="D66" s="740" t="s">
        <v>1326</v>
      </c>
      <c r="E66" s="685"/>
      <c r="F66" s="664"/>
      <c r="G66" s="664"/>
      <c r="H66" s="664"/>
      <c r="I66" s="664"/>
      <c r="J66" s="664"/>
      <c r="K66" s="664"/>
      <c r="L66" s="686"/>
      <c r="M66" s="664"/>
      <c r="N66" s="691"/>
      <c r="O66" s="676"/>
      <c r="P66" s="676"/>
      <c r="Q66" s="676"/>
      <c r="S66" s="676"/>
      <c r="T66" s="676"/>
      <c r="U66" s="676"/>
      <c r="V66" s="676"/>
      <c r="W66" s="676"/>
      <c r="X66" s="676"/>
      <c r="Y66" s="676"/>
      <c r="Z66" s="676"/>
      <c r="AA66" s="676"/>
      <c r="AB66" s="676"/>
      <c r="AC66" s="676"/>
      <c r="AD66" s="676"/>
      <c r="AE66" s="676"/>
      <c r="AF66" s="676"/>
      <c r="AG66" s="676"/>
      <c r="AH66" s="676"/>
      <c r="AI66" s="676"/>
      <c r="AJ66" s="676"/>
      <c r="AK66" s="676"/>
      <c r="AL66" s="676"/>
      <c r="AM66" s="676"/>
      <c r="AN66" s="676"/>
      <c r="AO66" s="676"/>
      <c r="AP66" s="676"/>
      <c r="AQ66" s="676"/>
      <c r="AR66" s="676"/>
      <c r="AS66" s="676"/>
      <c r="AT66" s="676"/>
      <c r="AU66" s="676"/>
      <c r="AV66" s="676"/>
      <c r="AW66" s="676"/>
      <c r="AX66" s="676"/>
      <c r="AY66" s="676"/>
      <c r="AZ66" s="676"/>
      <c r="BA66" s="676"/>
      <c r="BB66" s="676"/>
      <c r="BC66" s="676"/>
      <c r="BD66" s="676"/>
      <c r="BE66" s="676"/>
      <c r="BF66" s="676"/>
      <c r="BG66" s="676"/>
    </row>
    <row r="67" spans="1:59" s="739" customFormat="1" ht="30" customHeight="1">
      <c r="A67" s="737"/>
      <c r="B67" s="680" t="s">
        <v>1285</v>
      </c>
      <c r="C67" s="691"/>
      <c r="D67" s="662">
        <f>'REDi Application'!F76</f>
        <v>0</v>
      </c>
      <c r="E67" s="662">
        <f>'REDi Application'!G76</f>
        <v>0</v>
      </c>
      <c r="F67" s="662">
        <f>'REDi Application'!H76</f>
        <v>0</v>
      </c>
      <c r="G67" s="662">
        <f>'REDi Application'!I76</f>
        <v>0</v>
      </c>
      <c r="H67" s="662">
        <f>'REDi Application'!J76</f>
        <v>0</v>
      </c>
      <c r="I67" s="662">
        <f>'REDi Application'!K76</f>
        <v>0</v>
      </c>
      <c r="J67" s="662">
        <f>'REDi Application'!L76</f>
        <v>0</v>
      </c>
      <c r="K67" s="662">
        <f>'REDi Application'!M76</f>
        <v>0</v>
      </c>
      <c r="L67" s="662">
        <f>'REDi Application'!N76</f>
        <v>0</v>
      </c>
      <c r="M67" s="662">
        <f>'REDi Application'!O76</f>
        <v>0</v>
      </c>
      <c r="N67" s="691"/>
      <c r="O67" s="687"/>
      <c r="P67" s="687"/>
      <c r="Q67" s="687"/>
      <c r="R67" s="661"/>
      <c r="S67" s="661"/>
      <c r="T67" s="661"/>
    </row>
    <row r="68" spans="1:59" ht="15" customHeight="1">
      <c r="A68" s="694"/>
      <c r="B68" s="680" t="s">
        <v>130</v>
      </c>
      <c r="C68" s="691"/>
      <c r="D68" s="655">
        <f>'INTAKE - Project-Building(s)'!H67</f>
        <v>0</v>
      </c>
      <c r="E68" s="655">
        <f>'INTAKE - Project-Building(s)'!I67</f>
        <v>0</v>
      </c>
      <c r="F68" s="655">
        <f>'INTAKE - Project-Building(s)'!J67</f>
        <v>0</v>
      </c>
      <c r="G68" s="655">
        <f>'INTAKE - Project-Building(s)'!K67</f>
        <v>0</v>
      </c>
      <c r="H68" s="655">
        <f>'INTAKE - Project-Building(s)'!L67</f>
        <v>0</v>
      </c>
      <c r="I68" s="655">
        <f>'INTAKE - Project-Building(s)'!M67</f>
        <v>0</v>
      </c>
      <c r="J68" s="655">
        <f>'INTAKE - Project-Building(s)'!N67</f>
        <v>0</v>
      </c>
      <c r="K68" s="655">
        <f>'INTAKE - Project-Building(s)'!O67</f>
        <v>0</v>
      </c>
      <c r="L68" s="655">
        <f>'INTAKE - Project-Building(s)'!P67</f>
        <v>0</v>
      </c>
      <c r="M68" s="655">
        <f>'INTAKE - Project-Building(s)'!Q67</f>
        <v>0</v>
      </c>
      <c r="N68" s="691"/>
    </row>
    <row r="69" spans="1:59" ht="15" customHeight="1">
      <c r="A69" s="694"/>
      <c r="B69" s="680" t="s">
        <v>131</v>
      </c>
      <c r="C69" s="691"/>
      <c r="D69" s="655">
        <f>'INTAKE - Project-Building(s)'!H68</f>
        <v>0</v>
      </c>
      <c r="E69" s="655">
        <f>'INTAKE - Project-Building(s)'!I68</f>
        <v>0</v>
      </c>
      <c r="F69" s="655">
        <f>'INTAKE - Project-Building(s)'!J68</f>
        <v>0</v>
      </c>
      <c r="G69" s="655">
        <f>'INTAKE - Project-Building(s)'!K68</f>
        <v>0</v>
      </c>
      <c r="H69" s="655">
        <f>'INTAKE - Project-Building(s)'!L68</f>
        <v>0</v>
      </c>
      <c r="I69" s="655">
        <f>'INTAKE - Project-Building(s)'!M68</f>
        <v>0</v>
      </c>
      <c r="J69" s="655">
        <f>'INTAKE - Project-Building(s)'!N68</f>
        <v>0</v>
      </c>
      <c r="K69" s="655">
        <f>'INTAKE - Project-Building(s)'!O68</f>
        <v>0</v>
      </c>
      <c r="L69" s="655">
        <f>'INTAKE - Project-Building(s)'!P68</f>
        <v>0</v>
      </c>
      <c r="M69" s="655">
        <f>'INTAKE - Project-Building(s)'!Q68</f>
        <v>0</v>
      </c>
      <c r="N69" s="691"/>
    </row>
    <row r="70" spans="1:59" s="739" customFormat="1" ht="30" customHeight="1">
      <c r="A70" s="737"/>
      <c r="B70" s="680" t="s">
        <v>1287</v>
      </c>
      <c r="C70" s="691"/>
      <c r="D70" s="662">
        <f>'REDi Application'!F77</f>
        <v>0</v>
      </c>
      <c r="E70" s="662">
        <f>'REDi Application'!G77</f>
        <v>0</v>
      </c>
      <c r="F70" s="662">
        <f>'REDi Application'!H77</f>
        <v>0</v>
      </c>
      <c r="G70" s="662">
        <f>'REDi Application'!I77</f>
        <v>0</v>
      </c>
      <c r="H70" s="662">
        <f>'REDi Application'!J77</f>
        <v>0</v>
      </c>
      <c r="I70" s="662">
        <f>'REDi Application'!K77</f>
        <v>0</v>
      </c>
      <c r="J70" s="662">
        <f>'REDi Application'!L77</f>
        <v>0</v>
      </c>
      <c r="K70" s="662">
        <f>'REDi Application'!M77</f>
        <v>0</v>
      </c>
      <c r="L70" s="662">
        <f>'REDi Application'!N77</f>
        <v>0</v>
      </c>
      <c r="M70" s="662">
        <f>'REDi Application'!O77</f>
        <v>0</v>
      </c>
      <c r="N70" s="691"/>
      <c r="O70" s="675"/>
      <c r="P70" s="675"/>
      <c r="Q70" s="675"/>
      <c r="R70" s="661"/>
      <c r="S70" s="661"/>
      <c r="T70" s="661"/>
    </row>
    <row r="71" spans="1:59" s="739" customFormat="1" ht="30" customHeight="1">
      <c r="A71" s="737"/>
      <c r="B71" s="680" t="s">
        <v>1289</v>
      </c>
      <c r="C71" s="691"/>
      <c r="D71" s="662">
        <f>'REDi Application'!F78</f>
        <v>0</v>
      </c>
      <c r="E71" s="662">
        <f>'REDi Application'!G78</f>
        <v>0</v>
      </c>
      <c r="F71" s="662">
        <f>'REDi Application'!H78</f>
        <v>0</v>
      </c>
      <c r="G71" s="662">
        <f>'REDi Application'!I78</f>
        <v>0</v>
      </c>
      <c r="H71" s="662">
        <f>'REDi Application'!J78</f>
        <v>0</v>
      </c>
      <c r="I71" s="662">
        <f>'REDi Application'!K78</f>
        <v>0</v>
      </c>
      <c r="J71" s="662">
        <f>'REDi Application'!L78</f>
        <v>0</v>
      </c>
      <c r="K71" s="662">
        <f>'REDi Application'!M78</f>
        <v>0</v>
      </c>
      <c r="L71" s="662">
        <f>'REDi Application'!N78</f>
        <v>0</v>
      </c>
      <c r="M71" s="662">
        <f>'REDi Application'!O78</f>
        <v>0</v>
      </c>
      <c r="N71" s="691"/>
      <c r="O71" s="675"/>
      <c r="P71" s="675"/>
      <c r="Q71" s="675"/>
      <c r="R71" s="661"/>
      <c r="S71" s="661"/>
      <c r="T71" s="661"/>
    </row>
    <row r="72" spans="1:59" s="739" customFormat="1" ht="30" customHeight="1">
      <c r="A72" s="737"/>
      <c r="B72" s="680" t="s">
        <v>1290</v>
      </c>
      <c r="C72" s="691"/>
      <c r="D72" s="662">
        <f>'REDi Application'!F79</f>
        <v>0</v>
      </c>
      <c r="E72" s="662">
        <f>'REDi Application'!G79</f>
        <v>0</v>
      </c>
      <c r="F72" s="662">
        <f>'REDi Application'!H79</f>
        <v>0</v>
      </c>
      <c r="G72" s="662">
        <f>'REDi Application'!I79</f>
        <v>0</v>
      </c>
      <c r="H72" s="662">
        <f>'REDi Application'!J79</f>
        <v>0</v>
      </c>
      <c r="I72" s="662">
        <f>'REDi Application'!K79</f>
        <v>0</v>
      </c>
      <c r="J72" s="662">
        <f>'REDi Application'!L79</f>
        <v>0</v>
      </c>
      <c r="K72" s="662">
        <f>'REDi Application'!M79</f>
        <v>0</v>
      </c>
      <c r="L72" s="662">
        <f>'REDi Application'!N79</f>
        <v>0</v>
      </c>
      <c r="M72" s="662">
        <f>'REDi Application'!O79</f>
        <v>0</v>
      </c>
      <c r="N72" s="691"/>
      <c r="O72" s="675"/>
      <c r="P72" s="675"/>
      <c r="Q72" s="675"/>
      <c r="R72" s="661"/>
      <c r="S72" s="661"/>
      <c r="T72" s="661"/>
    </row>
    <row r="73" spans="1:59" s="739" customFormat="1" ht="30" customHeight="1">
      <c r="A73" s="737"/>
      <c r="B73" s="680" t="s">
        <v>1292</v>
      </c>
      <c r="C73" s="691"/>
      <c r="D73" s="662">
        <f>'REDi Application'!F80</f>
        <v>0</v>
      </c>
      <c r="E73" s="662">
        <f>'REDi Application'!G80</f>
        <v>0</v>
      </c>
      <c r="F73" s="662">
        <f>'REDi Application'!H80</f>
        <v>0</v>
      </c>
      <c r="G73" s="662">
        <f>'REDi Application'!I80</f>
        <v>0</v>
      </c>
      <c r="H73" s="662">
        <f>'REDi Application'!J80</f>
        <v>0</v>
      </c>
      <c r="I73" s="662">
        <f>'REDi Application'!K80</f>
        <v>0</v>
      </c>
      <c r="J73" s="662">
        <f>'REDi Application'!L80</f>
        <v>0</v>
      </c>
      <c r="K73" s="662">
        <f>'REDi Application'!M80</f>
        <v>0</v>
      </c>
      <c r="L73" s="662">
        <f>'REDi Application'!N80</f>
        <v>0</v>
      </c>
      <c r="M73" s="662">
        <f>'REDi Application'!O80</f>
        <v>0</v>
      </c>
      <c r="N73" s="691"/>
      <c r="O73" s="675"/>
      <c r="P73" s="675"/>
      <c r="Q73" s="675"/>
      <c r="R73" s="661"/>
      <c r="S73" s="661"/>
      <c r="T73" s="661"/>
    </row>
    <row r="74" spans="1:59" s="739" customFormat="1" ht="30" customHeight="1">
      <c r="A74" s="737"/>
      <c r="B74" s="654" t="s">
        <v>1294</v>
      </c>
      <c r="C74" s="691"/>
      <c r="D74" s="662">
        <f>'REDi Application'!F81</f>
        <v>0</v>
      </c>
      <c r="E74" s="662">
        <f>'REDi Application'!G81</f>
        <v>0</v>
      </c>
      <c r="F74" s="662">
        <f>'REDi Application'!H81</f>
        <v>0</v>
      </c>
      <c r="G74" s="662">
        <f>'REDi Application'!I81</f>
        <v>0</v>
      </c>
      <c r="H74" s="662">
        <f>'REDi Application'!J81</f>
        <v>0</v>
      </c>
      <c r="I74" s="662">
        <f>'REDi Application'!K81</f>
        <v>0</v>
      </c>
      <c r="J74" s="662">
        <f>'REDi Application'!L81</f>
        <v>0</v>
      </c>
      <c r="K74" s="662">
        <f>'REDi Application'!M81</f>
        <v>0</v>
      </c>
      <c r="L74" s="662">
        <f>'REDi Application'!N81</f>
        <v>0</v>
      </c>
      <c r="M74" s="662">
        <f>'REDi Application'!O81</f>
        <v>0</v>
      </c>
      <c r="N74" s="691"/>
      <c r="O74" s="675"/>
      <c r="P74" s="675"/>
      <c r="Q74" s="675"/>
      <c r="R74" s="661"/>
      <c r="S74" s="661"/>
      <c r="T74" s="661"/>
    </row>
    <row r="75" spans="1:59">
      <c r="A75" s="694"/>
      <c r="B75" s="695"/>
      <c r="C75" s="695"/>
      <c r="D75" s="696"/>
      <c r="E75" s="695"/>
      <c r="F75" s="695"/>
      <c r="G75" s="695"/>
      <c r="H75" s="695"/>
      <c r="I75" s="695"/>
      <c r="J75" s="695"/>
      <c r="K75" s="695"/>
      <c r="L75" s="695"/>
      <c r="M75" s="695"/>
      <c r="N75" s="691"/>
      <c r="O75" s="675"/>
      <c r="P75" s="675"/>
      <c r="Q75" s="675"/>
    </row>
    <row r="76" spans="1:59">
      <c r="C76" s="733"/>
      <c r="D76" s="689"/>
      <c r="E76" s="689"/>
      <c r="F76" s="689"/>
      <c r="G76" s="689"/>
      <c r="H76" s="689"/>
      <c r="I76" s="689"/>
      <c r="J76" s="689"/>
      <c r="K76" s="689"/>
      <c r="L76" s="689"/>
      <c r="M76" s="689"/>
      <c r="N76" s="733"/>
      <c r="O76" s="675"/>
      <c r="P76" s="675"/>
      <c r="Q76" s="675"/>
    </row>
    <row r="77" spans="1:59">
      <c r="C77" s="733"/>
      <c r="D77" s="689"/>
      <c r="E77" s="689"/>
      <c r="F77" s="689"/>
      <c r="G77" s="689"/>
      <c r="H77" s="689"/>
      <c r="I77" s="689"/>
      <c r="J77" s="689"/>
      <c r="K77" s="689"/>
      <c r="L77" s="689"/>
      <c r="M77" s="689"/>
      <c r="N77" s="733"/>
      <c r="O77" s="675"/>
      <c r="P77" s="675"/>
      <c r="Q77" s="675"/>
    </row>
    <row r="78" spans="1:59">
      <c r="C78" s="733"/>
      <c r="D78" s="689"/>
      <c r="E78" s="689"/>
      <c r="F78" s="689"/>
      <c r="G78" s="689"/>
      <c r="H78" s="689"/>
      <c r="I78" s="689"/>
      <c r="J78" s="689"/>
      <c r="K78" s="689"/>
      <c r="L78" s="689"/>
      <c r="M78" s="689"/>
      <c r="N78" s="733"/>
      <c r="O78" s="675"/>
      <c r="P78" s="675"/>
      <c r="Q78" s="675"/>
    </row>
    <row r="79" spans="1:59">
      <c r="C79" s="733"/>
      <c r="D79" s="689"/>
      <c r="E79" s="689"/>
      <c r="F79" s="689"/>
      <c r="G79" s="689"/>
      <c r="H79" s="689"/>
      <c r="I79" s="689"/>
      <c r="J79" s="689"/>
      <c r="K79" s="689"/>
      <c r="L79" s="689"/>
      <c r="M79" s="689"/>
      <c r="N79" s="733"/>
      <c r="O79" s="675"/>
      <c r="P79" s="675"/>
      <c r="Q79" s="675"/>
    </row>
  </sheetData>
  <mergeCells count="3">
    <mergeCell ref="D3:M3"/>
    <mergeCell ref="D2:H2"/>
    <mergeCell ref="B2:B3"/>
  </mergeCells>
  <conditionalFormatting sqref="D29:M29">
    <cfRule type="containsText" dxfId="0" priority="29" operator="containsText" text="No">
      <formula>NOT(ISERROR(SEARCH("No",D29)))</formula>
    </cfRule>
  </conditionalFormatting>
  <dataValidations count="6">
    <dataValidation type="whole" operator="equal" allowBlank="1" showInputMessage="1" showErrorMessage="1" errorTitle="DU Summation Warning" error="Value must match the sum of dwelling units by type (i.e., #SRO, # Studio, # 1-BR. etc.). " sqref="D36:M37" xr:uid="{00000000-0002-0000-0A00-000000000000}">
      <formula1>SUM(D37:D42)</formula1>
    </dataValidation>
    <dataValidation type="whole" allowBlank="1" showInputMessage="1" showErrorMessage="1" errorTitle="Numeric" error="The value inputted must be numeric and no lower than 0." sqref="D38:M43" xr:uid="{00000000-0002-0000-0A00-000001000000}">
      <formula1>0</formula1>
      <formula2>10000</formula2>
    </dataValidation>
    <dataValidation type="whole" operator="greaterThanOrEqual" showInputMessage="1" showErrorMessage="1" sqref="D45:M46" xr:uid="{00000000-0002-0000-0A00-000002000000}">
      <formula1>0</formula1>
    </dataValidation>
    <dataValidation type="whole" operator="equal" allowBlank="1" showInputMessage="1" showErrorMessage="1" errorTitle="Summation Warning" error="Value must match the sum of residential and commercial GSF" sqref="D48:M48" xr:uid="{00000000-0002-0000-0A00-000003000000}">
      <formula1>SUM(D45:D46)</formula1>
    </dataValidation>
    <dataValidation allowBlank="1" showInputMessage="1" showErrorMessage="1" sqref="B55 B57:B59" xr:uid="{63D5A17A-5008-4AD4-93DB-1A6224F579BB}"/>
    <dataValidation operator="greaterThanOrEqual" showInputMessage="1" showErrorMessage="1" sqref="D47:M47" xr:uid="{C38EF919-D84E-4DB3-802C-E46C843713F7}"/>
  </dataValidations>
  <pageMargins left="0.25" right="0.25" top="0.75" bottom="0.75" header="0.3" footer="0.3"/>
  <pageSetup scale="32" fitToHeight="0" orientation="landscape" r:id="rId1"/>
  <ignoredErrors>
    <ignoredError sqref="D45" unlockedFormula="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3A8F98"/>
  </sheetPr>
  <dimension ref="A1:N39"/>
  <sheetViews>
    <sheetView showGridLines="0" zoomScaleNormal="100" zoomScaleSheetLayoutView="120" workbookViewId="0">
      <pane ySplit="1" topLeftCell="A2" activePane="bottomLeft" state="frozen"/>
      <selection pane="bottomLeft"/>
    </sheetView>
  </sheetViews>
  <sheetFormatPr defaultRowHeight="14.45"/>
  <cols>
    <col min="1" max="2" width="8.7109375" customWidth="1"/>
    <col min="3" max="3" width="20.7109375" customWidth="1"/>
    <col min="4" max="6" width="10.7109375" customWidth="1"/>
    <col min="7" max="7" width="20.7109375" customWidth="1"/>
    <col min="8" max="9" width="10.7109375" customWidth="1"/>
    <col min="10" max="10" width="3.7109375" customWidth="1"/>
    <col min="11" max="11" width="9.140625" customWidth="1"/>
    <col min="12" max="14" width="9.140625" hidden="1" customWidth="1"/>
    <col min="15" max="17" width="9.140625" customWidth="1"/>
  </cols>
  <sheetData>
    <row r="1" spans="1:14" ht="35.1" customHeight="1">
      <c r="A1" s="258"/>
      <c r="B1" s="880" t="s">
        <v>1330</v>
      </c>
      <c r="C1" s="880"/>
      <c r="D1" s="880"/>
      <c r="E1" s="880"/>
      <c r="F1" s="880"/>
      <c r="G1" s="880"/>
      <c r="H1" s="880"/>
      <c r="I1" s="880"/>
      <c r="J1" s="258"/>
    </row>
    <row r="2" spans="1:14" ht="120" customHeight="1">
      <c r="A2" s="258"/>
      <c r="B2" s="1072" t="s">
        <v>1331</v>
      </c>
      <c r="C2" s="1072"/>
      <c r="D2" s="1072"/>
      <c r="E2" s="1072"/>
      <c r="F2" s="1072"/>
      <c r="G2" s="1072"/>
      <c r="H2" s="1072"/>
      <c r="I2" s="1072"/>
      <c r="J2" s="258"/>
    </row>
    <row r="3" spans="1:14">
      <c r="A3" s="258"/>
      <c r="B3" s="1108" t="s">
        <v>1332</v>
      </c>
      <c r="C3" s="1108"/>
      <c r="D3" s="1108"/>
      <c r="E3" s="1108"/>
      <c r="F3" s="1108"/>
      <c r="G3" s="1108"/>
      <c r="H3" s="1108"/>
      <c r="I3" s="1108"/>
      <c r="J3" s="258"/>
    </row>
    <row r="4" spans="1:14">
      <c r="A4" s="258"/>
      <c r="B4" s="561"/>
      <c r="C4" s="561"/>
      <c r="D4" s="561"/>
      <c r="E4" s="561"/>
      <c r="F4" s="561"/>
      <c r="G4" s="561"/>
      <c r="H4" s="561"/>
      <c r="I4" s="561"/>
      <c r="J4" s="258"/>
    </row>
    <row r="5" spans="1:14">
      <c r="A5" s="258"/>
      <c r="B5" s="1075" t="s">
        <v>1333</v>
      </c>
      <c r="C5" s="1076"/>
      <c r="D5" s="1076"/>
      <c r="E5" s="1076"/>
      <c r="F5" s="1076"/>
      <c r="G5" s="1076"/>
      <c r="H5" s="1076"/>
      <c r="I5" s="1076"/>
      <c r="J5" s="552"/>
    </row>
    <row r="6" spans="1:14" ht="15" customHeight="1">
      <c r="A6" s="258"/>
      <c r="B6" s="1077" t="s">
        <v>1334</v>
      </c>
      <c r="C6" s="1078"/>
      <c r="D6" s="1049">
        <f>'INTAKE - Project-Building(s)'!D25</f>
        <v>0</v>
      </c>
      <c r="E6" s="1050"/>
      <c r="F6" s="1078" t="s">
        <v>1335</v>
      </c>
      <c r="G6" s="1079"/>
      <c r="H6" s="1080">
        <f>'INTAKE - Project-Building(s)'!D24</f>
        <v>0</v>
      </c>
      <c r="I6" s="1074"/>
      <c r="J6" s="258"/>
    </row>
    <row r="7" spans="1:14" ht="15" customHeight="1">
      <c r="A7" s="258"/>
      <c r="B7" s="1051" t="s">
        <v>1306</v>
      </c>
      <c r="C7" s="1051"/>
      <c r="D7" s="1073">
        <f>'INTAKE - Project-Building(s)'!D18</f>
        <v>0</v>
      </c>
      <c r="E7" s="1050"/>
      <c r="F7" s="1051" t="s">
        <v>1336</v>
      </c>
      <c r="G7" s="1052"/>
      <c r="H7" s="1074">
        <f>'INTAKE - Project-Building(s)'!D27</f>
        <v>0</v>
      </c>
      <c r="I7" s="1074"/>
      <c r="J7" s="258"/>
    </row>
    <row r="8" spans="1:14" ht="15" customHeight="1">
      <c r="A8" s="258"/>
      <c r="B8" s="1051" t="s">
        <v>1337</v>
      </c>
      <c r="C8" s="1051"/>
      <c r="D8" s="1049">
        <f>'INTAKE - Project-Building(s)'!D26</f>
        <v>0</v>
      </c>
      <c r="E8" s="1050"/>
      <c r="F8" s="1051" t="s">
        <v>1338</v>
      </c>
      <c r="G8" s="1052"/>
      <c r="H8" s="1053"/>
      <c r="I8" s="1053"/>
      <c r="J8" s="258"/>
    </row>
    <row r="9" spans="1:14" ht="15" customHeight="1">
      <c r="A9" s="258"/>
      <c r="B9" s="1051" t="s">
        <v>1339</v>
      </c>
      <c r="C9" s="1051"/>
      <c r="D9" s="1051"/>
      <c r="E9" s="1051"/>
      <c r="F9" s="1051"/>
      <c r="G9" s="1052"/>
      <c r="H9" s="1071">
        <f>'INTAKE - Project-Building(s)'!D53</f>
        <v>0</v>
      </c>
      <c r="I9" s="1071"/>
      <c r="J9" s="258"/>
    </row>
    <row r="10" spans="1:14" ht="15" customHeight="1">
      <c r="A10" s="258"/>
      <c r="B10" s="1051" t="s">
        <v>1340</v>
      </c>
      <c r="C10" s="1051"/>
      <c r="D10" s="1051"/>
      <c r="E10" s="1051"/>
      <c r="F10" s="1051"/>
      <c r="G10" s="1052"/>
      <c r="H10" s="1071" t="str">
        <f>'INTAKE - Project-Building(s)'!D56</f>
        <v/>
      </c>
      <c r="I10" s="1071"/>
      <c r="J10" s="258"/>
      <c r="L10" s="492" t="s">
        <v>1341</v>
      </c>
      <c r="M10" s="492" t="s">
        <v>1342</v>
      </c>
      <c r="N10" s="492" t="s">
        <v>269</v>
      </c>
    </row>
    <row r="11" spans="1:14" ht="15" customHeight="1">
      <c r="A11" s="258"/>
      <c r="B11" s="1051" t="s">
        <v>1343</v>
      </c>
      <c r="C11" s="1051"/>
      <c r="D11" s="1051"/>
      <c r="E11" s="1051"/>
      <c r="F11" s="1051"/>
      <c r="G11" s="1052"/>
      <c r="H11" s="1074" t="str">
        <f>'DGs SubGut Checklist'!D15</f>
        <v/>
      </c>
      <c r="I11" s="1074"/>
      <c r="J11" s="258"/>
      <c r="L11" s="492" t="s">
        <v>1341</v>
      </c>
      <c r="M11" s="492" t="s">
        <v>1344</v>
      </c>
      <c r="N11" s="492" t="s">
        <v>269</v>
      </c>
    </row>
    <row r="12" spans="1:14" ht="15" customHeight="1">
      <c r="A12" s="258"/>
      <c r="B12" s="1051" t="s">
        <v>1345</v>
      </c>
      <c r="C12" s="1051"/>
      <c r="D12" s="1051"/>
      <c r="E12" s="1051"/>
      <c r="F12" s="1051"/>
      <c r="G12" s="1052"/>
      <c r="H12" s="1074" t="str">
        <f>'DGs SubGut Checklist'!D16</f>
        <v/>
      </c>
      <c r="I12" s="1074"/>
      <c r="J12" s="258"/>
      <c r="L12" t="s">
        <v>215</v>
      </c>
      <c r="M12" s="492" t="s">
        <v>216</v>
      </c>
    </row>
    <row r="13" spans="1:14" ht="15" customHeight="1">
      <c r="A13" s="258"/>
      <c r="B13" s="1087" t="s">
        <v>1346</v>
      </c>
      <c r="C13" s="1088"/>
      <c r="D13" s="1088"/>
      <c r="E13" s="1088"/>
      <c r="F13" s="1088"/>
      <c r="G13" s="1088"/>
      <c r="H13" s="1089" t="str">
        <f>'DGs SubGut Checklist'!D14</f>
        <v/>
      </c>
      <c r="I13" s="1089"/>
      <c r="J13" s="553"/>
    </row>
    <row r="14" spans="1:14" ht="15" customHeight="1">
      <c r="A14" s="258"/>
      <c r="B14" s="1069" t="s">
        <v>1347</v>
      </c>
      <c r="C14" s="1070"/>
      <c r="D14" s="1070"/>
      <c r="E14" s="1070"/>
      <c r="F14" s="1070"/>
      <c r="G14" s="1070"/>
      <c r="H14" s="1116"/>
      <c r="I14" s="1116"/>
      <c r="J14" s="553"/>
      <c r="L14" s="493" t="s">
        <v>1348</v>
      </c>
      <c r="M14" s="493" t="s">
        <v>1349</v>
      </c>
      <c r="N14" s="493" t="s">
        <v>216</v>
      </c>
    </row>
    <row r="15" spans="1:14" ht="15" customHeight="1">
      <c r="A15" s="258"/>
      <c r="B15" s="1117" t="s">
        <v>1350</v>
      </c>
      <c r="C15" s="1118"/>
      <c r="D15" s="1118"/>
      <c r="E15" s="1118"/>
      <c r="F15" s="1118"/>
      <c r="G15" s="1118"/>
      <c r="H15" s="1118"/>
      <c r="I15" s="1119"/>
      <c r="J15" s="258"/>
    </row>
    <row r="16" spans="1:14" ht="15" customHeight="1">
      <c r="A16" s="258"/>
      <c r="B16" s="495">
        <v>1.4</v>
      </c>
      <c r="C16" s="1057" t="s">
        <v>1351</v>
      </c>
      <c r="D16" s="1058"/>
      <c r="E16" s="1058"/>
      <c r="F16" s="1058"/>
      <c r="G16" s="1059"/>
      <c r="H16" s="1060"/>
      <c r="I16" s="1060"/>
      <c r="J16" s="258"/>
    </row>
    <row r="17" spans="1:14" ht="15" customHeight="1">
      <c r="A17" s="258"/>
      <c r="B17" s="495">
        <v>1.4</v>
      </c>
      <c r="C17" s="1057" t="s">
        <v>1352</v>
      </c>
      <c r="D17" s="1058"/>
      <c r="E17" s="1058"/>
      <c r="F17" s="1058"/>
      <c r="G17" s="1059"/>
      <c r="H17" s="1061"/>
      <c r="I17" s="1061"/>
      <c r="J17" s="554"/>
      <c r="K17" s="60"/>
      <c r="L17" s="60"/>
      <c r="M17" s="60"/>
      <c r="N17" s="60"/>
    </row>
    <row r="18" spans="1:14" ht="15" customHeight="1">
      <c r="A18" s="258"/>
      <c r="B18" s="495">
        <v>1.4</v>
      </c>
      <c r="C18" s="1057" t="s">
        <v>1353</v>
      </c>
      <c r="D18" s="1058"/>
      <c r="E18" s="1058"/>
      <c r="F18" s="1058"/>
      <c r="G18" s="1059"/>
      <c r="H18" s="1061"/>
      <c r="I18" s="1061"/>
      <c r="J18" s="258"/>
    </row>
    <row r="19" spans="1:14" ht="30" customHeight="1">
      <c r="A19" s="258"/>
      <c r="B19" s="495" t="s">
        <v>1354</v>
      </c>
      <c r="C19" s="1062" t="s">
        <v>1355</v>
      </c>
      <c r="D19" s="1063"/>
      <c r="E19" s="1063"/>
      <c r="F19" s="1063"/>
      <c r="G19" s="1064"/>
      <c r="H19" s="1065"/>
      <c r="I19" s="1065"/>
      <c r="J19" s="258"/>
      <c r="L19" s="494" t="s">
        <v>215</v>
      </c>
      <c r="M19" s="494" t="s">
        <v>216</v>
      </c>
      <c r="N19" t="s">
        <v>234</v>
      </c>
    </row>
    <row r="20" spans="1:14" ht="30" customHeight="1">
      <c r="A20" s="258"/>
      <c r="B20" s="495" t="s">
        <v>1356</v>
      </c>
      <c r="C20" s="1062" t="s">
        <v>1357</v>
      </c>
      <c r="D20" s="1063"/>
      <c r="E20" s="1063"/>
      <c r="F20" s="1063"/>
      <c r="G20" s="1064"/>
      <c r="H20" s="1065"/>
      <c r="I20" s="1065"/>
      <c r="J20" s="258"/>
      <c r="L20" s="494" t="s">
        <v>215</v>
      </c>
      <c r="M20" s="494" t="s">
        <v>216</v>
      </c>
      <c r="N20" t="s">
        <v>234</v>
      </c>
    </row>
    <row r="21" spans="1:14" ht="30" customHeight="1">
      <c r="A21" s="258"/>
      <c r="B21" s="495" t="s">
        <v>1358</v>
      </c>
      <c r="C21" s="1062" t="s">
        <v>1359</v>
      </c>
      <c r="D21" s="1063"/>
      <c r="E21" s="1063"/>
      <c r="F21" s="1063"/>
      <c r="G21" s="1064"/>
      <c r="H21" s="1065"/>
      <c r="I21" s="1065"/>
      <c r="J21" s="258"/>
      <c r="L21" s="494" t="s">
        <v>215</v>
      </c>
      <c r="M21" s="494" t="s">
        <v>216</v>
      </c>
      <c r="N21" t="s">
        <v>234</v>
      </c>
    </row>
    <row r="22" spans="1:14" ht="15" customHeight="1">
      <c r="A22" s="258"/>
      <c r="B22" s="495" t="s">
        <v>1360</v>
      </c>
      <c r="C22" s="1066" t="s">
        <v>1361</v>
      </c>
      <c r="D22" s="1067"/>
      <c r="E22" s="1067"/>
      <c r="F22" s="1067"/>
      <c r="G22" s="1068"/>
      <c r="H22" s="1065"/>
      <c r="I22" s="1065"/>
      <c r="J22" s="258"/>
      <c r="L22" s="494" t="s">
        <v>215</v>
      </c>
      <c r="M22" s="494" t="s">
        <v>216</v>
      </c>
      <c r="N22" t="s">
        <v>234</v>
      </c>
    </row>
    <row r="23" spans="1:14" ht="45" customHeight="1">
      <c r="A23" s="258"/>
      <c r="B23" s="1081" t="s">
        <v>1362</v>
      </c>
      <c r="C23" s="1082"/>
      <c r="D23" s="1082"/>
      <c r="E23" s="1082"/>
      <c r="F23" s="1082"/>
      <c r="G23" s="1082"/>
      <c r="H23" s="1083"/>
      <c r="I23" s="1083"/>
      <c r="J23" s="258"/>
    </row>
    <row r="24" spans="1:14">
      <c r="A24" s="258"/>
      <c r="B24" s="730">
        <v>5.7</v>
      </c>
      <c r="C24" s="1054" t="s">
        <v>1363</v>
      </c>
      <c r="D24" s="1054"/>
      <c r="E24" s="1054"/>
      <c r="F24" s="1054"/>
      <c r="G24" s="1054"/>
      <c r="H24" s="1055" t="e" cm="1">
        <f t="array" ref="H24">_xlfn.IFS(H18="yes", "Yes", H18="No", "N/A", H18="N/A", "N/A")</f>
        <v>#N/A</v>
      </c>
      <c r="I24" s="1056"/>
      <c r="J24" s="258"/>
    </row>
    <row r="25" spans="1:14">
      <c r="A25" s="258"/>
      <c r="B25" s="804">
        <v>5.9</v>
      </c>
      <c r="C25" s="1054" t="s">
        <v>1364</v>
      </c>
      <c r="D25" s="1054"/>
      <c r="E25" s="1054"/>
      <c r="F25" s="1054"/>
      <c r="G25" s="1054"/>
      <c r="H25" s="1055" t="e" cm="1">
        <f t="array" ref="H25">_xlfn.IFS(H19="yes", "Yes", H19="No", "N/A")</f>
        <v>#N/A</v>
      </c>
      <c r="I25" s="1056"/>
      <c r="J25" s="258"/>
    </row>
    <row r="26" spans="1:14">
      <c r="A26" s="258"/>
      <c r="B26" s="804">
        <v>5.9</v>
      </c>
      <c r="C26" s="1054" t="s">
        <v>1365</v>
      </c>
      <c r="D26" s="1054"/>
      <c r="E26" s="1054"/>
      <c r="F26" s="1054"/>
      <c r="G26" s="1054"/>
      <c r="H26" s="1055" t="e" cm="1">
        <f t="array" ref="H26">_xlfn.IFS(H20="yes", "Yes", H20="No", "N/A")</f>
        <v>#N/A</v>
      </c>
      <c r="I26" s="1056"/>
      <c r="J26" s="555"/>
    </row>
    <row r="27" spans="1:14" ht="15.75" customHeight="1">
      <c r="A27" s="258"/>
      <c r="B27" s="1095" t="s">
        <v>1366</v>
      </c>
      <c r="C27" s="1096"/>
      <c r="D27" s="1096"/>
      <c r="E27" s="1096"/>
      <c r="F27" s="1096"/>
      <c r="G27" s="1096"/>
      <c r="H27" s="1096"/>
      <c r="I27" s="1096"/>
      <c r="J27" s="555"/>
    </row>
    <row r="28" spans="1:14" ht="45" customHeight="1">
      <c r="A28" s="258"/>
      <c r="B28" s="1065"/>
      <c r="C28" s="1065"/>
      <c r="D28" s="1065"/>
      <c r="E28" s="1065"/>
      <c r="F28" s="1065"/>
      <c r="G28" s="1065"/>
      <c r="H28" s="1065"/>
      <c r="I28" s="1065"/>
      <c r="J28" s="555"/>
    </row>
    <row r="29" spans="1:14" ht="15" customHeight="1">
      <c r="A29" s="258"/>
      <c r="B29" s="1098" t="s">
        <v>1367</v>
      </c>
      <c r="C29" s="1099"/>
      <c r="D29" s="1099"/>
      <c r="E29" s="1099"/>
      <c r="F29" s="1099"/>
      <c r="G29" s="1099"/>
      <c r="H29" s="1099"/>
      <c r="I29" s="1100"/>
      <c r="J29" s="258"/>
    </row>
    <row r="30" spans="1:14" ht="15" customHeight="1">
      <c r="A30" s="258"/>
      <c r="B30" s="1105" t="s">
        <v>1368</v>
      </c>
      <c r="C30" s="1051"/>
      <c r="D30" s="1051"/>
      <c r="E30" s="1051"/>
      <c r="F30" s="1051"/>
      <c r="G30" s="1051"/>
      <c r="H30" s="1106"/>
      <c r="I30" s="1107"/>
      <c r="J30" s="258"/>
    </row>
    <row r="31" spans="1:14" ht="15" customHeight="1">
      <c r="A31" s="258"/>
      <c r="B31" s="1084" t="s">
        <v>1369</v>
      </c>
      <c r="C31" s="1085"/>
      <c r="D31" s="1085"/>
      <c r="E31" s="1085"/>
      <c r="F31" s="1085"/>
      <c r="G31" s="1086"/>
      <c r="H31" s="1094"/>
      <c r="I31" s="1094"/>
      <c r="J31" s="556"/>
    </row>
    <row r="32" spans="1:14" ht="15" customHeight="1">
      <c r="A32" s="258"/>
      <c r="B32" s="1101" t="s">
        <v>1370</v>
      </c>
      <c r="C32" s="1102"/>
      <c r="D32" s="1102"/>
      <c r="E32" s="1102"/>
      <c r="F32" s="1102"/>
      <c r="G32" s="1102"/>
      <c r="H32" s="1103"/>
      <c r="I32" s="1104"/>
      <c r="J32" s="258"/>
    </row>
    <row r="33" spans="1:10" ht="15" customHeight="1">
      <c r="A33" s="258"/>
      <c r="B33" s="1097" t="s">
        <v>1371</v>
      </c>
      <c r="C33" s="1097"/>
      <c r="D33" s="1097"/>
      <c r="E33" s="1097"/>
      <c r="F33" s="1097"/>
      <c r="G33" s="1097"/>
      <c r="H33" s="1097"/>
      <c r="I33" s="1097"/>
      <c r="J33" s="258"/>
    </row>
    <row r="34" spans="1:10" ht="15" customHeight="1">
      <c r="A34" s="258"/>
      <c r="B34" s="1109" t="s">
        <v>1372</v>
      </c>
      <c r="C34" s="1110"/>
      <c r="D34" s="1110"/>
      <c r="E34" s="1110"/>
      <c r="F34" s="1110"/>
      <c r="G34" s="1051" t="s">
        <v>1373</v>
      </c>
      <c r="H34" s="1111"/>
      <c r="I34" s="1111"/>
      <c r="J34" s="258"/>
    </row>
    <row r="35" spans="1:10" ht="15" customHeight="1">
      <c r="A35" s="258"/>
      <c r="B35" s="1110"/>
      <c r="C35" s="1110"/>
      <c r="D35" s="1110"/>
      <c r="E35" s="1110"/>
      <c r="F35" s="1110"/>
      <c r="G35" s="1051"/>
      <c r="H35" s="1111"/>
      <c r="I35" s="1111"/>
      <c r="J35" s="258"/>
    </row>
    <row r="36" spans="1:10" ht="15" customHeight="1">
      <c r="A36" s="258"/>
      <c r="B36" s="1110"/>
      <c r="C36" s="1110"/>
      <c r="D36" s="1110"/>
      <c r="E36" s="1110"/>
      <c r="F36" s="1110"/>
      <c r="G36" s="1051" t="s">
        <v>1374</v>
      </c>
      <c r="H36" s="1112"/>
      <c r="I36" s="1113"/>
      <c r="J36" s="258"/>
    </row>
    <row r="37" spans="1:10" ht="15" customHeight="1">
      <c r="A37" s="258"/>
      <c r="B37" s="1110"/>
      <c r="C37" s="1110"/>
      <c r="D37" s="1110"/>
      <c r="E37" s="1110"/>
      <c r="F37" s="1110"/>
      <c r="G37" s="1051"/>
      <c r="H37" s="1114"/>
      <c r="I37" s="1115"/>
      <c r="J37" s="258"/>
    </row>
    <row r="38" spans="1:10" ht="30" customHeight="1">
      <c r="A38" s="258"/>
      <c r="B38" s="560" t="s">
        <v>1375</v>
      </c>
      <c r="C38" s="558"/>
      <c r="D38" s="1091"/>
      <c r="E38" s="1092"/>
      <c r="F38" s="1093"/>
      <c r="G38" s="559" t="s">
        <v>1376</v>
      </c>
      <c r="H38" s="1090"/>
      <c r="I38" s="1090"/>
      <c r="J38" s="258"/>
    </row>
    <row r="39" spans="1:10">
      <c r="A39" s="258"/>
      <c r="B39" s="557"/>
      <c r="C39" s="557"/>
      <c r="D39" s="557"/>
      <c r="E39" s="557"/>
      <c r="F39" s="557"/>
      <c r="G39" s="557"/>
      <c r="H39" s="557"/>
      <c r="I39" s="557"/>
      <c r="J39" s="258"/>
    </row>
  </sheetData>
  <sheetProtection algorithmName="SHA-512" hashValue="n7/t9KU+q5u9j2oa06s7MMWYCLPZgr2sbc34w6NAzQGIu9oIEDvz1AjIdCxH8a+/qxfZ95udAU99oOeq3LgaKw==" saltValue="coWvVCb0JspWkUsmoT2R7A==" spinCount="100000" sheet="1" sort="0" autoFilter="0"/>
  <mergeCells count="67">
    <mergeCell ref="B1:I1"/>
    <mergeCell ref="B3:I3"/>
    <mergeCell ref="B34:F37"/>
    <mergeCell ref="G34:G35"/>
    <mergeCell ref="H34:I35"/>
    <mergeCell ref="G36:G37"/>
    <mergeCell ref="H36:I37"/>
    <mergeCell ref="C24:G24"/>
    <mergeCell ref="H14:I14"/>
    <mergeCell ref="H19:I19"/>
    <mergeCell ref="B15:I15"/>
    <mergeCell ref="C17:G17"/>
    <mergeCell ref="H17:I17"/>
    <mergeCell ref="C19:G19"/>
    <mergeCell ref="C20:G20"/>
    <mergeCell ref="H20:I20"/>
    <mergeCell ref="H38:I38"/>
    <mergeCell ref="D38:F38"/>
    <mergeCell ref="H31:I31"/>
    <mergeCell ref="B27:I27"/>
    <mergeCell ref="B28:I28"/>
    <mergeCell ref="B33:I33"/>
    <mergeCell ref="B29:I29"/>
    <mergeCell ref="B32:G32"/>
    <mergeCell ref="H32:I32"/>
    <mergeCell ref="B30:G30"/>
    <mergeCell ref="H30:I30"/>
    <mergeCell ref="B23:I23"/>
    <mergeCell ref="B31:G31"/>
    <mergeCell ref="B11:G11"/>
    <mergeCell ref="H11:I11"/>
    <mergeCell ref="B12:G12"/>
    <mergeCell ref="H12:I12"/>
    <mergeCell ref="B13:G13"/>
    <mergeCell ref="H13:I13"/>
    <mergeCell ref="H9:I9"/>
    <mergeCell ref="B10:G10"/>
    <mergeCell ref="C26:G26"/>
    <mergeCell ref="B2:I2"/>
    <mergeCell ref="B7:C7"/>
    <mergeCell ref="D7:E7"/>
    <mergeCell ref="F7:G7"/>
    <mergeCell ref="H7:I7"/>
    <mergeCell ref="B5:I5"/>
    <mergeCell ref="B6:C6"/>
    <mergeCell ref="D6:E6"/>
    <mergeCell ref="F6:G6"/>
    <mergeCell ref="H6:I6"/>
    <mergeCell ref="H10:I10"/>
    <mergeCell ref="B8:C8"/>
    <mergeCell ref="H26:I26"/>
    <mergeCell ref="D8:E8"/>
    <mergeCell ref="F8:G8"/>
    <mergeCell ref="H8:I8"/>
    <mergeCell ref="C25:G25"/>
    <mergeCell ref="H25:I25"/>
    <mergeCell ref="C16:G16"/>
    <mergeCell ref="H16:I16"/>
    <mergeCell ref="C18:G18"/>
    <mergeCell ref="H18:I18"/>
    <mergeCell ref="C21:G21"/>
    <mergeCell ref="H21:I21"/>
    <mergeCell ref="C22:G22"/>
    <mergeCell ref="H22:I22"/>
    <mergeCell ref="H24:I24"/>
    <mergeCell ref="B14:G14"/>
    <mergeCell ref="B9:G9"/>
  </mergeCells>
  <dataValidations count="7">
    <dataValidation type="list" allowBlank="1" showInputMessage="1" showErrorMessage="1" sqref="H15:I15" xr:uid="{00000000-0002-0000-0B00-000000000000}">
      <formula1>#REF!</formula1>
    </dataValidation>
    <dataValidation type="list" allowBlank="1" showInputMessage="1" showErrorMessage="1" sqref="H16:I19" xr:uid="{00000000-0002-0000-0B00-000001000000}">
      <formula1>$L$19:$N$19</formula1>
    </dataValidation>
    <dataValidation type="list" allowBlank="1" showInputMessage="1" showErrorMessage="1" sqref="H20:I20" xr:uid="{00000000-0002-0000-0B00-000002000000}">
      <formula1>$L$20:$N$20</formula1>
    </dataValidation>
    <dataValidation type="list" allowBlank="1" showInputMessage="1" showErrorMessage="1" sqref="H21:I21" xr:uid="{00000000-0002-0000-0B00-000003000000}">
      <formula1>$L$21:$N$21</formula1>
    </dataValidation>
    <dataValidation type="list" allowBlank="1" showInputMessage="1" showErrorMessage="1" sqref="H22:I22" xr:uid="{00000000-0002-0000-0B00-000004000000}">
      <formula1>$L$22:$N$22</formula1>
    </dataValidation>
    <dataValidation type="list" allowBlank="1" showInputMessage="1" showErrorMessage="1" sqref="H14:I14" xr:uid="{00000000-0002-0000-0B00-000005000000}">
      <formula1>$L$14:$N$14</formula1>
    </dataValidation>
    <dataValidation allowBlank="1" showInputMessage="1" showErrorMessage="1" sqref="C16:G18" xr:uid="{00000000-0002-0000-0B00-000006000000}"/>
  </dataValidations>
  <hyperlinks>
    <hyperlink ref="B3:I3" r:id="rId1" display="· Refer to HPD's Enterprise Green Communities Criteria webpage for additional information and resources." xr:uid="{00000000-0004-0000-0B00-000000000000}"/>
  </hyperlinks>
  <pageMargins left="0.7" right="0.7" top="0.75" bottom="0.75" header="0.3" footer="0.3"/>
  <pageSetup scale="58" orientation="portrait" horizontalDpi="1200" verticalDpi="1200" r:id="rId2"/>
  <drawing r:id="rId3"/>
  <legacyDrawing r:id="rId4"/>
  <mc:AlternateContent xmlns:mc="http://schemas.openxmlformats.org/markup-compatibility/2006">
    <mc:Choice Requires="x14">
      <controls>
        <mc:AlternateContent xmlns:mc="http://schemas.openxmlformats.org/markup-compatibility/2006">
          <mc:Choice Requires="x14">
            <control shapeId="23558" r:id="rId5" name="Check Box 6">
              <controlPr defaultSize="0" autoFill="0" autoLine="0" autoPict="0">
                <anchor moveWithCells="1">
                  <from>
                    <xdr:col>7</xdr:col>
                    <xdr:colOff>480060</xdr:colOff>
                    <xdr:row>29</xdr:row>
                    <xdr:rowOff>175260</xdr:rowOff>
                  </from>
                  <to>
                    <xdr:col>8</xdr:col>
                    <xdr:colOff>68580</xdr:colOff>
                    <xdr:row>30</xdr:row>
                    <xdr:rowOff>182880</xdr:rowOff>
                  </to>
                </anchor>
              </controlPr>
            </control>
          </mc:Choice>
        </mc:AlternateContent>
        <mc:AlternateContent xmlns:mc="http://schemas.openxmlformats.org/markup-compatibility/2006">
          <mc:Choice Requires="x14">
            <control shapeId="23559" r:id="rId6" name="Check Box 7">
              <controlPr defaultSize="0" autoFill="0" autoLine="0" autoPict="0">
                <anchor moveWithCells="1">
                  <from>
                    <xdr:col>7</xdr:col>
                    <xdr:colOff>480060</xdr:colOff>
                    <xdr:row>28</xdr:row>
                    <xdr:rowOff>175260</xdr:rowOff>
                  </from>
                  <to>
                    <xdr:col>8</xdr:col>
                    <xdr:colOff>68580</xdr:colOff>
                    <xdr:row>29</xdr:row>
                    <xdr:rowOff>182880</xdr:rowOff>
                  </to>
                </anchor>
              </controlPr>
            </control>
          </mc:Choice>
        </mc:AlternateContent>
        <mc:AlternateContent xmlns:mc="http://schemas.openxmlformats.org/markup-compatibility/2006">
          <mc:Choice Requires="x14">
            <control shapeId="23570" r:id="rId7" name="Check Box 18">
              <controlPr defaultSize="0" autoFill="0" autoLine="0" autoPict="0">
                <anchor moveWithCells="1">
                  <from>
                    <xdr:col>7</xdr:col>
                    <xdr:colOff>480060</xdr:colOff>
                    <xdr:row>31</xdr:row>
                    <xdr:rowOff>0</xdr:rowOff>
                  </from>
                  <to>
                    <xdr:col>8</xdr:col>
                    <xdr:colOff>68580</xdr:colOff>
                    <xdr:row>32</xdr:row>
                    <xdr:rowOff>22860</xdr:rowOff>
                  </to>
                </anchor>
              </controlPr>
            </control>
          </mc:Choice>
        </mc:AlternateContent>
        <mc:AlternateContent xmlns:mc="http://schemas.openxmlformats.org/markup-compatibility/2006">
          <mc:Choice Requires="x14">
            <control shapeId="23555" r:id="rId8" name="Check Box 3">
              <controlPr defaultSize="0" autoFill="0" autoLine="0" autoPict="0">
                <anchor moveWithCells="1">
                  <from>
                    <xdr:col>7</xdr:col>
                    <xdr:colOff>480060</xdr:colOff>
                    <xdr:row>29</xdr:row>
                    <xdr:rowOff>175260</xdr:rowOff>
                  </from>
                  <to>
                    <xdr:col>8</xdr:col>
                    <xdr:colOff>68580</xdr:colOff>
                    <xdr:row>30</xdr:row>
                    <xdr:rowOff>182880</xdr:rowOff>
                  </to>
                </anchor>
              </controlPr>
            </control>
          </mc:Choice>
        </mc:AlternateContent>
        <mc:AlternateContent xmlns:mc="http://schemas.openxmlformats.org/markup-compatibility/2006">
          <mc:Choice Requires="x14">
            <control shapeId="23554" r:id="rId9" name="Check Box 2">
              <controlPr defaultSize="0" autoFill="0" autoLine="0" autoPict="0">
                <anchor moveWithCells="1">
                  <from>
                    <xdr:col>7</xdr:col>
                    <xdr:colOff>480060</xdr:colOff>
                    <xdr:row>28</xdr:row>
                    <xdr:rowOff>175260</xdr:rowOff>
                  </from>
                  <to>
                    <xdr:col>8</xdr:col>
                    <xdr:colOff>68580</xdr:colOff>
                    <xdr:row>29</xdr:row>
                    <xdr:rowOff>182880</xdr:rowOff>
                  </to>
                </anchor>
              </controlPr>
            </control>
          </mc:Choice>
        </mc:AlternateContent>
        <mc:AlternateContent xmlns:mc="http://schemas.openxmlformats.org/markup-compatibility/2006">
          <mc:Choice Requires="x14">
            <control shapeId="23553" r:id="rId10" name="Check Box 1">
              <controlPr defaultSize="0" autoFill="0" autoLine="0" autoPict="0">
                <anchor moveWithCells="1">
                  <from>
                    <xdr:col>7</xdr:col>
                    <xdr:colOff>480060</xdr:colOff>
                    <xdr:row>31</xdr:row>
                    <xdr:rowOff>0</xdr:rowOff>
                  </from>
                  <to>
                    <xdr:col>8</xdr:col>
                    <xdr:colOff>68580</xdr:colOff>
                    <xdr:row>32</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pageSetUpPr fitToPage="1"/>
  </sheetPr>
  <dimension ref="A1:CG148"/>
  <sheetViews>
    <sheetView showGridLines="0" zoomScaleNormal="100" workbookViewId="0">
      <pane xSplit="7" ySplit="1" topLeftCell="H2" activePane="bottomRight" state="frozen"/>
      <selection pane="bottomRight"/>
      <selection pane="bottomLeft" activeCell="B40" sqref="B40"/>
      <selection pane="topRight" activeCell="B40" sqref="B40"/>
    </sheetView>
  </sheetViews>
  <sheetFormatPr defaultColWidth="9.140625" defaultRowHeight="14.45"/>
  <cols>
    <col min="1" max="1" width="8.7109375" style="15" customWidth="1"/>
    <col min="2" max="2" width="60.7109375" style="49" customWidth="1"/>
    <col min="3" max="3" width="30.7109375" style="197" customWidth="1"/>
    <col min="4" max="4" width="30.7109375" style="51" customWidth="1"/>
    <col min="5" max="5" width="45.7109375" style="15" hidden="1" customWidth="1"/>
    <col min="6" max="6" width="3.7109375" style="241" hidden="1" customWidth="1"/>
    <col min="7" max="7" width="3.7109375" customWidth="1"/>
    <col min="8" max="17" width="20.7109375" style="241" customWidth="1"/>
    <col min="18" max="16384" width="9.140625" style="15"/>
  </cols>
  <sheetData>
    <row r="1" spans="1:83" s="1" customFormat="1" ht="35.1" customHeight="1">
      <c r="A1" s="244"/>
      <c r="B1" s="880" t="s">
        <v>40</v>
      </c>
      <c r="C1" s="880"/>
      <c r="D1" s="880"/>
      <c r="E1" s="443"/>
      <c r="F1" s="290"/>
      <c r="G1" s="258"/>
      <c r="H1" s="326"/>
      <c r="I1" s="326"/>
      <c r="J1" s="326"/>
      <c r="K1" s="326"/>
      <c r="L1" s="326"/>
      <c r="M1" s="332"/>
      <c r="N1" s="332"/>
      <c r="O1" s="332"/>
      <c r="P1" s="332"/>
      <c r="Q1" s="33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CA1" s="3"/>
      <c r="CB1" s="3"/>
    </row>
    <row r="2" spans="1:83" s="1" customFormat="1" ht="150" customHeight="1">
      <c r="A2" s="244"/>
      <c r="B2" s="886" t="s">
        <v>41</v>
      </c>
      <c r="C2" s="886"/>
      <c r="D2" s="886"/>
      <c r="E2" s="266"/>
      <c r="F2" s="291"/>
      <c r="G2" s="258"/>
      <c r="H2" s="327"/>
      <c r="I2" s="327"/>
      <c r="J2" s="327"/>
      <c r="K2" s="327"/>
      <c r="L2" s="327"/>
      <c r="M2" s="333"/>
      <c r="N2" s="333"/>
      <c r="O2" s="333"/>
      <c r="P2" s="333"/>
      <c r="Q2" s="333"/>
      <c r="R2" s="4"/>
      <c r="S2" s="4"/>
      <c r="T2" s="4"/>
      <c r="U2" s="4"/>
      <c r="V2" s="4"/>
      <c r="W2" s="4"/>
      <c r="X2" s="4"/>
      <c r="Y2" s="4"/>
      <c r="Z2" s="4"/>
      <c r="AA2" s="4"/>
      <c r="AB2" s="4"/>
      <c r="AC2" s="4"/>
      <c r="AD2" s="4"/>
      <c r="AE2" s="4"/>
      <c r="AF2" s="4"/>
      <c r="AG2" s="4"/>
      <c r="AH2" s="4"/>
      <c r="AI2" s="4"/>
      <c r="AJ2" s="4"/>
      <c r="AK2" s="4"/>
      <c r="AL2" s="4"/>
      <c r="AM2" s="4"/>
      <c r="AN2" s="4"/>
      <c r="AO2" s="4"/>
      <c r="AP2" s="4"/>
      <c r="AQ2" s="4"/>
      <c r="AR2" s="5"/>
      <c r="AS2" s="6"/>
      <c r="AT2" s="6"/>
      <c r="AU2" s="6"/>
      <c r="AV2" s="6"/>
      <c r="AW2" s="6"/>
      <c r="AX2" s="6"/>
      <c r="AY2" s="6"/>
      <c r="AZ2" s="7"/>
      <c r="BA2" s="7"/>
      <c r="BB2" s="7"/>
      <c r="BC2" s="7"/>
      <c r="BD2" s="7"/>
      <c r="BQ2" s="6"/>
      <c r="BR2" s="6"/>
      <c r="CA2" s="3"/>
      <c r="CB2" s="3"/>
    </row>
    <row r="3" spans="1:83" s="8" customFormat="1" ht="30" customHeight="1">
      <c r="A3" s="245"/>
      <c r="B3" s="887" t="s">
        <v>42</v>
      </c>
      <c r="C3" s="887"/>
      <c r="D3" s="887"/>
      <c r="E3" s="791"/>
      <c r="F3" s="292"/>
      <c r="G3" s="258"/>
      <c r="H3" s="328"/>
      <c r="I3" s="328"/>
      <c r="J3" s="328"/>
      <c r="K3" s="328"/>
      <c r="L3" s="328"/>
      <c r="M3" s="328"/>
      <c r="N3" s="328"/>
      <c r="O3" s="328"/>
      <c r="P3" s="332"/>
      <c r="Q3" s="332"/>
      <c r="R3" s="2"/>
      <c r="S3" s="2"/>
      <c r="U3" s="2"/>
      <c r="V3" s="2"/>
      <c r="W3" s="2"/>
      <c r="X3" s="2"/>
      <c r="Y3" s="2"/>
      <c r="Z3" s="2"/>
      <c r="AA3" s="2"/>
      <c r="AB3" s="2"/>
      <c r="AO3" s="9"/>
      <c r="AP3" s="9"/>
      <c r="AU3" s="10"/>
      <c r="BH3" s="1"/>
      <c r="BI3" s="10"/>
      <c r="BJ3" s="10"/>
      <c r="BK3" s="10"/>
      <c r="BZ3" s="8" t="s">
        <v>43</v>
      </c>
      <c r="CD3" s="11"/>
      <c r="CE3" s="11"/>
    </row>
    <row r="4" spans="1:83" s="8" customFormat="1" ht="15" customHeight="1">
      <c r="A4" s="245"/>
      <c r="B4" s="246"/>
      <c r="C4" s="247"/>
      <c r="D4" s="398"/>
      <c r="E4" s="293"/>
      <c r="F4" s="292"/>
      <c r="G4" s="258"/>
      <c r="H4" s="328"/>
      <c r="I4" s="328"/>
      <c r="J4" s="328"/>
      <c r="K4" s="328"/>
      <c r="L4" s="328"/>
      <c r="M4" s="328"/>
      <c r="N4" s="328"/>
      <c r="O4" s="328"/>
      <c r="P4" s="332"/>
      <c r="Q4" s="332"/>
      <c r="R4" s="2"/>
      <c r="S4" s="2"/>
      <c r="U4" s="2"/>
      <c r="V4" s="2"/>
      <c r="W4" s="2"/>
      <c r="X4" s="2"/>
      <c r="Y4" s="2"/>
      <c r="Z4" s="2"/>
      <c r="AA4" s="2"/>
      <c r="AB4" s="2"/>
      <c r="AO4" s="9"/>
      <c r="AP4" s="9"/>
      <c r="AU4" s="10"/>
      <c r="BH4" s="1"/>
      <c r="BI4" s="10"/>
      <c r="BJ4" s="10"/>
      <c r="BK4" s="10"/>
      <c r="CD4" s="11"/>
      <c r="CE4" s="11"/>
    </row>
    <row r="5" spans="1:83" s="12" customFormat="1" ht="15" customHeight="1">
      <c r="A5" s="884" t="s">
        <v>44</v>
      </c>
      <c r="B5" s="884"/>
      <c r="C5" s="885" t="s">
        <v>45</v>
      </c>
      <c r="D5" s="885"/>
      <c r="E5" s="878" t="s">
        <v>46</v>
      </c>
      <c r="F5" s="271"/>
      <c r="G5" s="258"/>
      <c r="H5" s="14"/>
      <c r="I5" s="14"/>
      <c r="J5" s="14"/>
      <c r="K5" s="14"/>
      <c r="L5" s="14"/>
      <c r="M5" s="14"/>
      <c r="N5" s="14"/>
      <c r="O5" s="14"/>
      <c r="P5" s="14"/>
      <c r="Q5" s="14"/>
    </row>
    <row r="6" spans="1:83" s="12" customFormat="1" ht="15" customHeight="1">
      <c r="A6" s="884" t="s">
        <v>47</v>
      </c>
      <c r="B6" s="884"/>
      <c r="C6" s="885"/>
      <c r="D6" s="885"/>
      <c r="E6" s="879"/>
      <c r="F6" s="237"/>
      <c r="G6" s="258"/>
      <c r="H6" s="14"/>
      <c r="I6" s="14"/>
      <c r="J6" s="14"/>
      <c r="K6" s="14"/>
      <c r="L6" s="14"/>
      <c r="M6" s="14"/>
      <c r="N6" s="14"/>
      <c r="O6" s="14"/>
      <c r="P6" s="14"/>
      <c r="Q6" s="14"/>
    </row>
    <row r="7" spans="1:83" s="8" customFormat="1" ht="15" customHeight="1">
      <c r="A7" s="245"/>
      <c r="B7" s="248"/>
      <c r="C7" s="249"/>
      <c r="D7" s="292"/>
      <c r="E7" s="239" t="s">
        <v>48</v>
      </c>
      <c r="F7" s="237"/>
      <c r="G7" s="258"/>
      <c r="H7" s="328"/>
      <c r="I7" s="328"/>
      <c r="J7" s="328"/>
      <c r="K7" s="328"/>
      <c r="L7" s="328"/>
      <c r="M7" s="328"/>
      <c r="N7" s="328"/>
      <c r="O7" s="328"/>
      <c r="P7" s="332"/>
      <c r="Q7" s="332"/>
      <c r="R7" s="2"/>
      <c r="S7" s="2"/>
      <c r="U7" s="2"/>
      <c r="V7" s="2"/>
      <c r="W7" s="2"/>
      <c r="X7" s="2"/>
      <c r="Y7" s="2"/>
      <c r="Z7" s="2"/>
      <c r="AA7" s="2"/>
      <c r="AB7" s="2"/>
      <c r="AO7" s="9"/>
      <c r="AP7" s="9"/>
      <c r="AU7" s="10"/>
      <c r="BH7" s="1"/>
      <c r="BI7" s="10"/>
      <c r="BJ7" s="10"/>
      <c r="BK7" s="10"/>
      <c r="CD7" s="11"/>
      <c r="CE7" s="11"/>
    </row>
    <row r="8" spans="1:83" ht="15" customHeight="1">
      <c r="A8" s="121"/>
      <c r="B8" s="122" t="s">
        <v>49</v>
      </c>
      <c r="C8" s="198" t="s">
        <v>50</v>
      </c>
      <c r="D8" s="807" t="s">
        <v>51</v>
      </c>
      <c r="E8" s="123" t="s">
        <v>52</v>
      </c>
      <c r="F8" s="237" t="s">
        <v>53</v>
      </c>
      <c r="G8" s="258"/>
      <c r="H8" s="335"/>
      <c r="I8" s="336"/>
      <c r="J8" s="336"/>
      <c r="K8" s="336"/>
      <c r="L8" s="336"/>
      <c r="M8" s="336"/>
      <c r="N8" s="336"/>
      <c r="O8" s="336"/>
      <c r="P8" s="336"/>
      <c r="Q8" s="33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row>
    <row r="9" spans="1:83" s="14" customFormat="1" ht="15" customHeight="1">
      <c r="A9" s="124"/>
      <c r="B9" s="125" t="s">
        <v>54</v>
      </c>
      <c r="C9" s="196" t="s">
        <v>55</v>
      </c>
      <c r="D9" s="399"/>
      <c r="E9" s="128"/>
      <c r="F9" s="237" t="s">
        <v>56</v>
      </c>
      <c r="G9" s="258"/>
      <c r="I9" s="17"/>
    </row>
    <row r="10" spans="1:83" s="12" customFormat="1" ht="15" customHeight="1">
      <c r="A10" s="18"/>
      <c r="B10" s="19" t="s">
        <v>57</v>
      </c>
      <c r="C10" s="406"/>
      <c r="D10" s="473"/>
      <c r="E10" s="500"/>
      <c r="F10" s="237" t="s">
        <v>56</v>
      </c>
      <c r="G10" s="258"/>
      <c r="H10" s="14"/>
      <c r="I10" s="14"/>
      <c r="J10" s="14"/>
      <c r="K10" s="14"/>
      <c r="L10" s="14"/>
      <c r="M10" s="14"/>
      <c r="N10" s="14"/>
      <c r="O10" s="14"/>
      <c r="P10" s="14"/>
      <c r="Q10" s="14"/>
    </row>
    <row r="11" spans="1:83" s="12" customFormat="1" ht="15" customHeight="1">
      <c r="A11" s="20"/>
      <c r="B11" s="21" t="s">
        <v>58</v>
      </c>
      <c r="C11" s="407"/>
      <c r="D11" s="471"/>
      <c r="E11" s="500"/>
      <c r="F11" s="237" t="s">
        <v>56</v>
      </c>
      <c r="G11" s="258"/>
      <c r="H11" s="14"/>
      <c r="I11" s="14"/>
      <c r="J11" s="14"/>
      <c r="K11" s="14"/>
      <c r="L11" s="14"/>
      <c r="M11" s="14"/>
      <c r="N11" s="14"/>
      <c r="O11" s="14"/>
      <c r="P11" s="14"/>
      <c r="Q11" s="14"/>
    </row>
    <row r="12" spans="1:83" s="12" customFormat="1" ht="15" customHeight="1">
      <c r="A12" s="20"/>
      <c r="B12" s="21" t="s">
        <v>59</v>
      </c>
      <c r="C12" s="407"/>
      <c r="D12" s="474"/>
      <c r="E12" s="500"/>
      <c r="F12" s="237"/>
      <c r="G12" s="258"/>
      <c r="H12" s="14"/>
      <c r="I12" s="14"/>
      <c r="J12" s="14"/>
      <c r="K12" s="14"/>
      <c r="L12" s="14"/>
      <c r="M12" s="14"/>
      <c r="N12" s="14"/>
      <c r="O12" s="14"/>
      <c r="P12" s="14"/>
      <c r="Q12" s="14"/>
    </row>
    <row r="13" spans="1:83" s="12" customFormat="1" ht="30" customHeight="1">
      <c r="A13" s="131"/>
      <c r="B13" s="21" t="s">
        <v>60</v>
      </c>
      <c r="C13" s="407" t="s">
        <v>61</v>
      </c>
      <c r="D13" s="472"/>
      <c r="E13" s="500"/>
      <c r="F13" s="237"/>
      <c r="G13" s="258"/>
      <c r="H13" s="14"/>
      <c r="I13" s="14"/>
      <c r="J13" s="14"/>
      <c r="K13" s="14"/>
      <c r="L13" s="14"/>
      <c r="M13" s="14"/>
      <c r="N13" s="14"/>
      <c r="O13" s="14"/>
      <c r="P13" s="14"/>
      <c r="Q13" s="14"/>
    </row>
    <row r="14" spans="1:83" s="12" customFormat="1" ht="30" customHeight="1">
      <c r="A14" s="131"/>
      <c r="B14" s="21" t="s">
        <v>62</v>
      </c>
      <c r="C14" s="407"/>
      <c r="D14" s="472"/>
      <c r="E14" s="500"/>
      <c r="F14" s="237"/>
      <c r="G14" s="258"/>
      <c r="H14" s="14"/>
      <c r="I14" s="14"/>
      <c r="J14" s="14"/>
      <c r="K14" s="14"/>
      <c r="L14" s="14"/>
      <c r="M14" s="14"/>
      <c r="N14" s="14"/>
      <c r="O14" s="14"/>
      <c r="P14" s="14"/>
      <c r="Q14" s="14"/>
    </row>
    <row r="15" spans="1:83" s="12" customFormat="1" ht="15" customHeight="1">
      <c r="A15" s="18"/>
      <c r="B15" s="21" t="s">
        <v>63</v>
      </c>
      <c r="C15" s="407"/>
      <c r="D15" s="455"/>
      <c r="E15" s="500"/>
      <c r="F15" s="237"/>
      <c r="G15" s="258"/>
      <c r="H15" s="14"/>
      <c r="I15" s="14"/>
      <c r="J15" s="14"/>
      <c r="K15" s="14"/>
      <c r="L15" s="14"/>
      <c r="M15" s="14"/>
      <c r="N15" s="14"/>
      <c r="O15" s="14"/>
      <c r="P15" s="14"/>
      <c r="Q15" s="14"/>
    </row>
    <row r="16" spans="1:83" s="12" customFormat="1" ht="15" customHeight="1">
      <c r="A16" s="18"/>
      <c r="B16" s="21" t="s">
        <v>64</v>
      </c>
      <c r="C16" s="407"/>
      <c r="D16" s="455"/>
      <c r="E16" s="500"/>
      <c r="F16" s="237"/>
      <c r="G16" s="258"/>
      <c r="H16" s="14"/>
      <c r="I16" s="14"/>
      <c r="J16" s="14"/>
      <c r="K16" s="14"/>
      <c r="L16" s="14"/>
      <c r="M16" s="14"/>
      <c r="N16" s="14"/>
      <c r="O16" s="14"/>
      <c r="P16" s="14"/>
      <c r="Q16" s="14"/>
    </row>
    <row r="17" spans="1:17" s="12" customFormat="1" ht="15" customHeight="1">
      <c r="A17" s="18"/>
      <c r="B17" s="22" t="s">
        <v>65</v>
      </c>
      <c r="C17" s="407"/>
      <c r="D17" s="455"/>
      <c r="E17" s="501"/>
      <c r="F17" s="237"/>
      <c r="G17" s="258"/>
      <c r="H17" s="14"/>
      <c r="I17" s="14"/>
      <c r="J17" s="14"/>
      <c r="K17" s="14"/>
      <c r="L17" s="14"/>
      <c r="M17" s="14"/>
      <c r="N17" s="14"/>
      <c r="O17" s="14"/>
      <c r="P17" s="14"/>
      <c r="Q17" s="14"/>
    </row>
    <row r="18" spans="1:17" s="12" customFormat="1" ht="15" customHeight="1">
      <c r="A18" s="18"/>
      <c r="B18" s="22" t="s">
        <v>66</v>
      </c>
      <c r="C18" s="407"/>
      <c r="D18" s="455"/>
      <c r="E18" s="501"/>
      <c r="F18" s="237" t="s">
        <v>56</v>
      </c>
      <c r="G18" s="258"/>
      <c r="H18" s="14"/>
      <c r="I18" s="14"/>
      <c r="J18" s="14"/>
      <c r="K18" s="14"/>
      <c r="L18" s="14"/>
      <c r="M18" s="14"/>
      <c r="N18" s="14"/>
      <c r="O18" s="14"/>
      <c r="P18" s="14"/>
      <c r="Q18" s="14"/>
    </row>
    <row r="19" spans="1:17" s="12" customFormat="1" ht="15" customHeight="1">
      <c r="A19" s="497"/>
      <c r="B19" s="43" t="s">
        <v>67</v>
      </c>
      <c r="C19" s="407"/>
      <c r="D19" s="455"/>
      <c r="E19" s="501"/>
      <c r="F19" s="237"/>
      <c r="G19" s="258"/>
      <c r="H19" s="14"/>
      <c r="I19" s="14"/>
      <c r="J19" s="14"/>
      <c r="K19" s="14"/>
      <c r="L19" s="14"/>
      <c r="M19" s="14"/>
      <c r="N19" s="14"/>
      <c r="O19" s="14"/>
      <c r="P19" s="14"/>
      <c r="Q19" s="14"/>
    </row>
    <row r="20" spans="1:17" s="12" customFormat="1" ht="15" customHeight="1">
      <c r="A20" s="23"/>
      <c r="B20" s="498" t="s">
        <v>68</v>
      </c>
      <c r="C20" s="407"/>
      <c r="D20" s="455"/>
      <c r="E20" s="501"/>
      <c r="F20" s="237"/>
      <c r="G20" s="258"/>
      <c r="H20" s="14"/>
      <c r="I20" s="14"/>
      <c r="J20" s="14"/>
      <c r="K20" s="14"/>
      <c r="L20" s="14"/>
      <c r="M20" s="14"/>
      <c r="N20" s="14"/>
      <c r="O20" s="14"/>
      <c r="P20" s="14"/>
      <c r="Q20" s="14"/>
    </row>
    <row r="21" spans="1:17" s="12" customFormat="1" ht="15" customHeight="1">
      <c r="A21" s="23"/>
      <c r="B21" s="24" t="s">
        <v>69</v>
      </c>
      <c r="C21" s="407"/>
      <c r="D21" s="455"/>
      <c r="E21" s="501"/>
      <c r="F21" s="237"/>
      <c r="G21" s="258"/>
      <c r="H21" s="14"/>
      <c r="I21" s="14"/>
      <c r="J21" s="14"/>
      <c r="K21" s="14"/>
      <c r="L21" s="14"/>
      <c r="M21" s="14"/>
      <c r="N21" s="14"/>
      <c r="O21" s="14"/>
      <c r="P21" s="14"/>
      <c r="Q21" s="14"/>
    </row>
    <row r="22" spans="1:17" s="12" customFormat="1" ht="15" customHeight="1">
      <c r="A22" s="18"/>
      <c r="B22" s="21" t="s">
        <v>70</v>
      </c>
      <c r="C22" s="407"/>
      <c r="D22" s="455"/>
      <c r="E22" s="501"/>
      <c r="F22" s="237"/>
      <c r="G22" s="258"/>
      <c r="H22" s="14"/>
      <c r="I22" s="14"/>
      <c r="J22" s="14"/>
      <c r="K22" s="14"/>
      <c r="L22" s="14"/>
      <c r="M22" s="14"/>
      <c r="N22" s="14"/>
      <c r="O22" s="14"/>
      <c r="P22" s="14"/>
      <c r="Q22" s="14"/>
    </row>
    <row r="23" spans="1:17" s="12" customFormat="1" ht="15" customHeight="1">
      <c r="A23" s="124"/>
      <c r="B23" s="126" t="s">
        <v>71</v>
      </c>
      <c r="C23" s="196" t="s">
        <v>55</v>
      </c>
      <c r="D23" s="400"/>
      <c r="E23" s="128"/>
      <c r="F23" s="237"/>
      <c r="G23" s="258"/>
      <c r="H23" s="14"/>
      <c r="I23" s="14"/>
      <c r="J23" s="14"/>
      <c r="K23" s="14"/>
      <c r="L23" s="14"/>
      <c r="M23" s="14"/>
      <c r="N23" s="14"/>
      <c r="O23" s="14"/>
      <c r="P23" s="14"/>
      <c r="Q23" s="14"/>
    </row>
    <row r="24" spans="1:17" s="12" customFormat="1" ht="15" customHeight="1">
      <c r="A24" s="18"/>
      <c r="B24" s="21" t="s">
        <v>72</v>
      </c>
      <c r="C24" s="407"/>
      <c r="D24" s="471"/>
      <c r="E24" s="250"/>
      <c r="F24" s="237" t="s">
        <v>56</v>
      </c>
      <c r="G24" s="258"/>
      <c r="H24" s="14"/>
      <c r="I24" s="14"/>
      <c r="J24" s="14"/>
      <c r="K24" s="14"/>
      <c r="L24" s="14"/>
      <c r="M24" s="14"/>
      <c r="N24" s="14"/>
      <c r="O24" s="14"/>
      <c r="P24" s="14"/>
      <c r="Q24" s="14"/>
    </row>
    <row r="25" spans="1:17" s="12" customFormat="1" ht="15" customHeight="1">
      <c r="A25" s="18"/>
      <c r="B25" s="21" t="s">
        <v>73</v>
      </c>
      <c r="C25" s="407"/>
      <c r="D25" s="471"/>
      <c r="E25" s="250"/>
      <c r="F25" s="237" t="s">
        <v>56</v>
      </c>
      <c r="G25" s="258"/>
      <c r="H25" s="14"/>
      <c r="I25" s="14"/>
      <c r="J25" s="14"/>
      <c r="K25" s="14"/>
      <c r="L25" s="14"/>
      <c r="M25" s="14"/>
      <c r="N25" s="14"/>
      <c r="O25" s="14"/>
      <c r="P25" s="14"/>
      <c r="Q25" s="14"/>
    </row>
    <row r="26" spans="1:17" s="12" customFormat="1" ht="15" customHeight="1">
      <c r="A26" s="18"/>
      <c r="B26" s="21" t="s">
        <v>74</v>
      </c>
      <c r="C26" s="407"/>
      <c r="D26" s="471"/>
      <c r="E26" s="250"/>
      <c r="F26" s="237" t="s">
        <v>56</v>
      </c>
      <c r="G26" s="258"/>
      <c r="H26" s="14"/>
      <c r="I26" s="14"/>
      <c r="J26" s="14"/>
      <c r="K26" s="14"/>
      <c r="L26" s="14"/>
      <c r="M26" s="14"/>
      <c r="N26" s="14"/>
      <c r="O26" s="14"/>
      <c r="P26" s="14"/>
      <c r="Q26" s="14"/>
    </row>
    <row r="27" spans="1:17" s="12" customFormat="1" ht="60" customHeight="1">
      <c r="A27" s="25"/>
      <c r="B27" s="21" t="s">
        <v>75</v>
      </c>
      <c r="C27" s="408" t="s">
        <v>76</v>
      </c>
      <c r="D27" s="455"/>
      <c r="E27" s="251"/>
      <c r="F27" s="237" t="s">
        <v>56</v>
      </c>
      <c r="G27" s="258"/>
      <c r="H27" s="14"/>
      <c r="I27" s="14"/>
      <c r="J27" s="14"/>
      <c r="K27" s="14"/>
      <c r="L27" s="14"/>
      <c r="M27" s="14"/>
      <c r="N27" s="14"/>
      <c r="O27" s="14"/>
      <c r="P27" s="14"/>
      <c r="Q27" s="14"/>
    </row>
    <row r="28" spans="1:17" s="12" customFormat="1" ht="60" customHeight="1">
      <c r="A28" s="18"/>
      <c r="B28" s="21" t="s">
        <v>77</v>
      </c>
      <c r="C28" s="409"/>
      <c r="D28" s="455"/>
      <c r="E28" s="251"/>
      <c r="F28" s="237"/>
      <c r="G28" s="258"/>
      <c r="H28" s="14"/>
      <c r="I28" s="14"/>
      <c r="J28" s="14"/>
      <c r="K28" s="14"/>
      <c r="L28" s="14"/>
      <c r="M28" s="14"/>
      <c r="N28" s="14"/>
      <c r="O28" s="14"/>
      <c r="P28" s="14"/>
      <c r="Q28" s="14"/>
    </row>
    <row r="29" spans="1:17" s="12" customFormat="1" ht="15" customHeight="1">
      <c r="A29" s="23"/>
      <c r="B29" s="26" t="s">
        <v>78</v>
      </c>
      <c r="C29" s="410"/>
      <c r="D29" s="472"/>
      <c r="E29" s="251"/>
      <c r="F29" s="237"/>
      <c r="G29" s="258"/>
      <c r="H29" s="14"/>
      <c r="I29" s="14"/>
      <c r="J29" s="14"/>
      <c r="K29" s="14"/>
      <c r="L29" s="14"/>
      <c r="M29" s="14"/>
      <c r="N29" s="14"/>
      <c r="O29" s="14"/>
      <c r="P29" s="14"/>
      <c r="Q29" s="14"/>
    </row>
    <row r="30" spans="1:17" s="12" customFormat="1" ht="30" customHeight="1">
      <c r="A30" s="115"/>
      <c r="B30" s="786" t="s">
        <v>79</v>
      </c>
      <c r="C30" s="408" t="s">
        <v>80</v>
      </c>
      <c r="D30" s="455"/>
      <c r="E30" s="503"/>
      <c r="F30" s="237"/>
      <c r="G30" s="258"/>
      <c r="H30" s="14"/>
      <c r="I30" s="334"/>
      <c r="J30" s="14"/>
      <c r="K30" s="14"/>
      <c r="L30" s="14"/>
      <c r="M30" s="14"/>
      <c r="N30" s="14"/>
      <c r="O30" s="14"/>
      <c r="P30" s="14"/>
      <c r="Q30" s="14"/>
    </row>
    <row r="31" spans="1:17" s="12" customFormat="1" ht="15" customHeight="1">
      <c r="A31" s="18"/>
      <c r="B31" s="24" t="s">
        <v>81</v>
      </c>
      <c r="C31" s="407"/>
      <c r="D31" s="458"/>
      <c r="E31" s="252"/>
      <c r="F31" s="237"/>
      <c r="G31" s="258"/>
      <c r="H31" s="14"/>
      <c r="I31" s="14"/>
      <c r="J31" s="14"/>
      <c r="K31" s="14"/>
      <c r="L31" s="14"/>
      <c r="M31" s="14"/>
      <c r="N31" s="14"/>
      <c r="O31" s="14"/>
      <c r="P31" s="14"/>
      <c r="Q31" s="14"/>
    </row>
    <row r="32" spans="1:17" s="12" customFormat="1" ht="15" customHeight="1">
      <c r="A32" s="18"/>
      <c r="B32" s="27" t="s">
        <v>82</v>
      </c>
      <c r="C32" s="881" t="s">
        <v>83</v>
      </c>
      <c r="D32" s="377">
        <f>'Project-Level Unit Distribution'!I12</f>
        <v>0</v>
      </c>
      <c r="E32" s="252"/>
      <c r="F32" s="237"/>
      <c r="G32" s="258"/>
      <c r="H32" s="14"/>
      <c r="I32" s="14"/>
      <c r="J32" s="14"/>
      <c r="K32" s="14"/>
      <c r="L32" s="14"/>
      <c r="M32" s="14"/>
      <c r="N32" s="14"/>
      <c r="O32" s="14"/>
      <c r="P32" s="14"/>
      <c r="Q32" s="14"/>
    </row>
    <row r="33" spans="1:85" s="12" customFormat="1" ht="15" customHeight="1">
      <c r="A33" s="18"/>
      <c r="B33" s="28" t="s">
        <v>84</v>
      </c>
      <c r="C33" s="882"/>
      <c r="D33" s="377">
        <f>'Project-Level Unit Distribution'!I40</f>
        <v>0</v>
      </c>
      <c r="E33" s="252"/>
      <c r="F33" s="237"/>
      <c r="G33" s="258"/>
      <c r="H33" s="14"/>
      <c r="I33" s="14"/>
      <c r="J33" s="14"/>
      <c r="K33" s="14"/>
      <c r="L33" s="14"/>
      <c r="M33" s="14"/>
      <c r="N33" s="14"/>
      <c r="O33" s="14"/>
      <c r="P33" s="14"/>
      <c r="Q33" s="14"/>
    </row>
    <row r="34" spans="1:85" s="12" customFormat="1" ht="15" customHeight="1">
      <c r="A34" s="18"/>
      <c r="B34" s="29" t="s">
        <v>85</v>
      </c>
      <c r="C34" s="883"/>
      <c r="D34" s="377">
        <f>'Project-Level Unit Distribution'!I42</f>
        <v>0</v>
      </c>
      <c r="E34" s="252"/>
      <c r="F34" s="237"/>
      <c r="G34" s="258"/>
      <c r="H34" s="14"/>
      <c r="I34" s="14"/>
      <c r="J34" s="14"/>
      <c r="K34" s="14"/>
      <c r="L34" s="14"/>
      <c r="M34" s="14"/>
      <c r="N34" s="14"/>
      <c r="O34" s="14"/>
      <c r="P34" s="14"/>
      <c r="Q34" s="14"/>
    </row>
    <row r="35" spans="1:85" s="12" customFormat="1" ht="15" customHeight="1">
      <c r="A35" s="124"/>
      <c r="B35" s="126" t="s">
        <v>86</v>
      </c>
      <c r="C35" s="196" t="s">
        <v>55</v>
      </c>
      <c r="D35" s="400"/>
      <c r="E35" s="128"/>
      <c r="F35" s="237"/>
      <c r="G35" s="258"/>
      <c r="H35" s="14"/>
      <c r="I35" s="334"/>
      <c r="J35" s="14"/>
      <c r="K35" s="14"/>
      <c r="L35" s="14"/>
      <c r="M35" s="14"/>
      <c r="N35" s="14"/>
      <c r="O35" s="14"/>
      <c r="P35" s="14"/>
      <c r="Q35" s="14"/>
    </row>
    <row r="36" spans="1:85" s="12" customFormat="1" ht="30" customHeight="1">
      <c r="A36" s="115"/>
      <c r="B36" s="389" t="s">
        <v>87</v>
      </c>
      <c r="C36" s="408"/>
      <c r="D36" s="455"/>
      <c r="E36" s="251"/>
      <c r="F36" s="237"/>
      <c r="G36" s="258"/>
      <c r="H36" s="14"/>
      <c r="I36" s="334"/>
      <c r="J36" s="14"/>
      <c r="K36" s="14"/>
      <c r="L36" s="14"/>
      <c r="M36" s="14"/>
      <c r="N36" s="14"/>
      <c r="O36" s="14"/>
      <c r="P36" s="14"/>
      <c r="Q36" s="14"/>
    </row>
    <row r="37" spans="1:85" s="12" customFormat="1" ht="30" customHeight="1">
      <c r="A37" s="797"/>
      <c r="B37" s="390" t="s">
        <v>88</v>
      </c>
      <c r="C37" s="412" t="s">
        <v>89</v>
      </c>
      <c r="D37" s="470"/>
      <c r="E37" s="252"/>
      <c r="F37" s="237"/>
      <c r="G37" s="258"/>
      <c r="H37" s="14"/>
      <c r="I37" s="334"/>
      <c r="J37" s="14"/>
      <c r="K37" s="14"/>
      <c r="L37" s="14"/>
      <c r="M37" s="14"/>
      <c r="N37" s="14"/>
      <c r="O37" s="14"/>
      <c r="P37" s="14"/>
      <c r="Q37" s="14"/>
    </row>
    <row r="38" spans="1:85" s="12" customFormat="1" ht="15" customHeight="1">
      <c r="A38" s="797"/>
      <c r="B38" s="43" t="s">
        <v>90</v>
      </c>
      <c r="C38" s="888" t="s">
        <v>91</v>
      </c>
      <c r="D38" s="455"/>
      <c r="E38" s="252"/>
      <c r="F38" s="237"/>
      <c r="G38" s="258"/>
      <c r="H38" s="14"/>
      <c r="I38" s="334"/>
      <c r="J38" s="14"/>
      <c r="K38" s="14"/>
      <c r="L38" s="14"/>
      <c r="M38" s="14"/>
      <c r="N38" s="14"/>
      <c r="O38" s="14"/>
      <c r="P38" s="14"/>
      <c r="Q38" s="14"/>
    </row>
    <row r="39" spans="1:85" s="12" customFormat="1" ht="30" customHeight="1">
      <c r="A39" s="797"/>
      <c r="B39" s="43" t="s">
        <v>92</v>
      </c>
      <c r="C39" s="889"/>
      <c r="D39" s="455"/>
      <c r="E39" s="252"/>
      <c r="F39" s="237"/>
      <c r="G39" s="258"/>
      <c r="H39" s="14"/>
      <c r="I39" s="334"/>
      <c r="J39" s="14"/>
      <c r="K39" s="14"/>
      <c r="L39" s="14"/>
      <c r="M39" s="14"/>
      <c r="N39" s="14"/>
      <c r="O39" s="14"/>
      <c r="P39" s="14"/>
      <c r="Q39" s="14"/>
    </row>
    <row r="40" spans="1:85" s="12" customFormat="1" ht="30" customHeight="1">
      <c r="A40" s="797"/>
      <c r="B40" s="43" t="s">
        <v>93</v>
      </c>
      <c r="C40" s="890"/>
      <c r="D40" s="455"/>
      <c r="E40" s="252"/>
      <c r="F40" s="237"/>
      <c r="G40" s="258"/>
      <c r="H40" s="14"/>
      <c r="I40" s="334"/>
      <c r="J40" s="14"/>
      <c r="K40" s="14"/>
      <c r="L40" s="14"/>
      <c r="M40" s="14"/>
      <c r="N40" s="14"/>
      <c r="O40" s="14"/>
      <c r="P40" s="14"/>
      <c r="Q40" s="14"/>
    </row>
    <row r="41" spans="1:85" s="12" customFormat="1" ht="60" customHeight="1">
      <c r="A41" s="115"/>
      <c r="B41" s="43" t="s">
        <v>94</v>
      </c>
      <c r="C41" s="407" t="s">
        <v>95</v>
      </c>
      <c r="D41" s="455"/>
      <c r="E41" s="251"/>
      <c r="F41" s="237"/>
      <c r="G41" s="258"/>
      <c r="H41" s="14"/>
      <c r="I41" s="334"/>
      <c r="J41" s="14"/>
      <c r="K41" s="14"/>
      <c r="L41" s="14"/>
      <c r="M41" s="14"/>
      <c r="N41" s="14"/>
      <c r="O41" s="14"/>
      <c r="P41" s="14"/>
      <c r="Q41" s="14"/>
    </row>
    <row r="42" spans="1:85" s="12" customFormat="1" ht="30" customHeight="1">
      <c r="A42" s="115"/>
      <c r="B42" s="43" t="s">
        <v>96</v>
      </c>
      <c r="C42" s="413" t="s">
        <v>97</v>
      </c>
      <c r="D42" s="455"/>
      <c r="E42" s="251"/>
      <c r="F42" s="237"/>
      <c r="G42" s="258"/>
      <c r="H42" s="14"/>
      <c r="I42" s="334"/>
      <c r="J42" s="14"/>
      <c r="K42" s="14"/>
      <c r="L42" s="14"/>
      <c r="M42" s="14"/>
      <c r="N42" s="14"/>
      <c r="O42" s="14"/>
      <c r="P42" s="14"/>
      <c r="Q42" s="14"/>
    </row>
    <row r="43" spans="1:85" s="12" customFormat="1" ht="15" customHeight="1">
      <c r="A43" s="115"/>
      <c r="B43" s="514" t="s">
        <v>98</v>
      </c>
      <c r="C43" s="414"/>
      <c r="D43" s="455"/>
      <c r="E43" s="503"/>
      <c r="F43" s="237"/>
      <c r="G43" s="258"/>
      <c r="H43" s="14"/>
      <c r="I43" s="334"/>
      <c r="J43" s="14"/>
      <c r="K43" s="14"/>
      <c r="L43" s="14"/>
      <c r="M43" s="14"/>
      <c r="N43" s="14"/>
      <c r="O43" s="14"/>
      <c r="P43" s="14"/>
      <c r="Q43" s="14"/>
    </row>
    <row r="44" spans="1:85" s="12" customFormat="1" ht="15" customHeight="1">
      <c r="A44" s="115"/>
      <c r="B44" s="43" t="s">
        <v>99</v>
      </c>
      <c r="C44" s="415"/>
      <c r="D44" s="455"/>
      <c r="E44" s="251"/>
      <c r="F44" s="237"/>
      <c r="G44" s="258"/>
      <c r="H44" s="14"/>
      <c r="I44" s="334"/>
      <c r="J44" s="14"/>
      <c r="K44" s="14"/>
      <c r="L44" s="14"/>
      <c r="M44" s="14"/>
      <c r="N44" s="14"/>
      <c r="O44" s="14"/>
      <c r="P44" s="14"/>
      <c r="Q44" s="14"/>
    </row>
    <row r="45" spans="1:85" s="12" customFormat="1" ht="30" customHeight="1">
      <c r="A45" s="115"/>
      <c r="B45" s="354" t="s">
        <v>100</v>
      </c>
      <c r="C45" s="416" t="s">
        <v>101</v>
      </c>
      <c r="D45" s="455"/>
      <c r="E45" s="251"/>
      <c r="F45" s="237"/>
      <c r="G45" s="258"/>
      <c r="H45" s="14"/>
      <c r="I45" s="334"/>
      <c r="J45" s="14"/>
      <c r="K45" s="14"/>
      <c r="L45" s="14"/>
      <c r="M45" s="14"/>
      <c r="N45" s="14"/>
      <c r="O45" s="14"/>
      <c r="P45" s="14"/>
      <c r="Q45" s="14"/>
    </row>
    <row r="46" spans="1:85" s="12" customFormat="1" ht="30" customHeight="1">
      <c r="A46" s="115"/>
      <c r="B46" s="354" t="s">
        <v>102</v>
      </c>
      <c r="C46" s="416" t="s">
        <v>103</v>
      </c>
      <c r="D46" s="455"/>
      <c r="E46" s="251"/>
      <c r="F46" s="237"/>
      <c r="G46" s="258"/>
      <c r="H46" s="328"/>
      <c r="I46" s="8"/>
      <c r="J46" s="332"/>
      <c r="K46" s="332"/>
      <c r="L46" s="332"/>
      <c r="M46" s="332"/>
      <c r="N46" s="350"/>
      <c r="O46" s="332"/>
      <c r="P46" s="332"/>
      <c r="Q46" s="332"/>
    </row>
    <row r="47" spans="1:85" s="32" customFormat="1" ht="30" customHeight="1">
      <c r="A47" s="115"/>
      <c r="B47" s="354" t="s">
        <v>104</v>
      </c>
      <c r="C47" s="417"/>
      <c r="D47" s="455"/>
      <c r="E47" s="251"/>
      <c r="F47" s="240"/>
      <c r="G47" s="258"/>
      <c r="H47" s="403"/>
      <c r="I47" s="402"/>
      <c r="J47" s="402"/>
      <c r="K47" s="402"/>
      <c r="L47" s="402"/>
      <c r="M47" s="332"/>
      <c r="N47" s="350"/>
      <c r="O47" s="332"/>
      <c r="P47" s="332"/>
      <c r="Q47" s="332"/>
      <c r="R47" s="33"/>
      <c r="S47" s="33"/>
      <c r="T47" s="33"/>
      <c r="W47" s="33"/>
      <c r="X47" s="33"/>
      <c r="Y47" s="33"/>
      <c r="Z47" s="33"/>
      <c r="AA47" s="33"/>
      <c r="AB47" s="33"/>
      <c r="AC47" s="33"/>
      <c r="AD47" s="33"/>
      <c r="AL47" s="34"/>
      <c r="AQ47" s="35"/>
      <c r="AR47" s="35"/>
      <c r="AT47" s="36"/>
      <c r="AU47" s="36"/>
      <c r="AV47" s="36"/>
      <c r="AW47" s="37"/>
      <c r="BD47" s="38"/>
      <c r="BJ47" s="15"/>
      <c r="BK47" s="36"/>
      <c r="BL47" s="36"/>
      <c r="BM47" s="37"/>
      <c r="CF47" s="39"/>
      <c r="CG47" s="39"/>
    </row>
    <row r="48" spans="1:85" s="32" customFormat="1" ht="30" customHeight="1">
      <c r="A48" s="115"/>
      <c r="B48" s="354" t="s">
        <v>105</v>
      </c>
      <c r="C48" s="417"/>
      <c r="D48" s="455"/>
      <c r="E48" s="251"/>
      <c r="F48" s="240"/>
      <c r="G48" s="258"/>
      <c r="H48" s="60"/>
      <c r="I48" s="60"/>
      <c r="J48" s="60"/>
      <c r="K48" s="60"/>
      <c r="L48" s="60"/>
      <c r="M48" s="14"/>
      <c r="N48" s="14"/>
      <c r="O48" s="14"/>
      <c r="P48" s="14"/>
      <c r="Q48" s="14"/>
      <c r="R48" s="33"/>
      <c r="S48" s="33"/>
      <c r="T48" s="33"/>
      <c r="W48" s="33"/>
      <c r="X48" s="33"/>
      <c r="Y48" s="33"/>
      <c r="Z48" s="33"/>
      <c r="AA48" s="33"/>
      <c r="AB48" s="33"/>
      <c r="AC48" s="33"/>
      <c r="AD48" s="33"/>
      <c r="AL48" s="34"/>
      <c r="AQ48" s="35"/>
      <c r="AR48" s="35"/>
      <c r="AT48" s="36"/>
      <c r="AU48" s="36"/>
      <c r="AV48" s="36"/>
      <c r="AW48" s="37"/>
      <c r="BD48" s="38"/>
      <c r="BJ48" s="15"/>
      <c r="BK48" s="36"/>
      <c r="BL48" s="36"/>
      <c r="BM48" s="37"/>
      <c r="CF48" s="39"/>
      <c r="CG48" s="39"/>
    </row>
    <row r="49" spans="1:85" s="12" customFormat="1" ht="42.75" customHeight="1">
      <c r="A49" s="115"/>
      <c r="B49" s="21" t="s">
        <v>106</v>
      </c>
      <c r="C49" s="418"/>
      <c r="D49" s="455"/>
      <c r="E49" s="251"/>
      <c r="F49" s="237"/>
      <c r="G49" s="258"/>
      <c r="H49" s="227"/>
      <c r="I49" s="227"/>
      <c r="J49" s="227"/>
      <c r="K49" s="227"/>
      <c r="L49" s="227"/>
      <c r="M49" s="332"/>
      <c r="N49" s="350"/>
      <c r="O49" s="332"/>
      <c r="P49" s="332"/>
      <c r="Q49" s="332"/>
    </row>
    <row r="50" spans="1:85" s="32" customFormat="1" ht="15" customHeight="1">
      <c r="A50" s="259"/>
      <c r="B50" s="260"/>
      <c r="C50" s="419"/>
      <c r="D50" s="401"/>
      <c r="E50" s="504"/>
      <c r="F50" s="292"/>
      <c r="G50" s="258"/>
      <c r="H50" s="8"/>
      <c r="I50" s="404"/>
      <c r="J50" s="404"/>
      <c r="K50" s="8"/>
      <c r="L50" s="8"/>
      <c r="M50" s="8"/>
      <c r="N50" s="8"/>
      <c r="O50" s="8"/>
      <c r="P50" s="8"/>
      <c r="Q50" s="8"/>
      <c r="R50" s="33"/>
      <c r="S50" s="33"/>
      <c r="T50" s="33"/>
      <c r="W50" s="33"/>
      <c r="X50" s="33"/>
      <c r="Y50" s="33"/>
      <c r="Z50" s="33"/>
      <c r="AA50" s="33"/>
      <c r="AB50" s="33"/>
      <c r="AC50" s="33"/>
      <c r="AD50" s="33"/>
      <c r="AL50" s="34"/>
      <c r="AQ50" s="35"/>
      <c r="AR50" s="35"/>
      <c r="AT50" s="36"/>
      <c r="AU50" s="36"/>
      <c r="AV50" s="36"/>
      <c r="AW50" s="37"/>
      <c r="BD50" s="38"/>
      <c r="BJ50" s="15"/>
      <c r="BK50" s="36"/>
      <c r="BL50" s="36"/>
      <c r="BM50" s="37"/>
      <c r="CF50" s="39"/>
      <c r="CG50" s="39"/>
    </row>
    <row r="51" spans="1:85" ht="15" customHeight="1">
      <c r="A51" s="121"/>
      <c r="B51" s="122" t="s">
        <v>107</v>
      </c>
      <c r="C51" s="420" t="s">
        <v>50</v>
      </c>
      <c r="D51" s="807" t="s">
        <v>108</v>
      </c>
      <c r="E51" s="505" t="s">
        <v>52</v>
      </c>
      <c r="F51" s="238" t="s">
        <v>56</v>
      </c>
      <c r="G51" s="258"/>
      <c r="H51" s="446" t="s">
        <v>109</v>
      </c>
      <c r="I51" s="169"/>
      <c r="J51" s="169"/>
      <c r="K51" s="169"/>
      <c r="L51" s="169"/>
      <c r="M51" s="169"/>
      <c r="N51" s="169"/>
      <c r="O51" s="169"/>
      <c r="P51" s="169"/>
      <c r="Q51" s="807"/>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row>
    <row r="52" spans="1:85" ht="15" customHeight="1">
      <c r="A52" s="374"/>
      <c r="B52" s="375" t="s">
        <v>110</v>
      </c>
      <c r="C52" s="421" t="s">
        <v>111</v>
      </c>
      <c r="D52" s="436">
        <f>D24</f>
        <v>0</v>
      </c>
      <c r="E52" s="250"/>
      <c r="F52" s="237"/>
      <c r="G52" s="258"/>
      <c r="H52" s="376" t="b">
        <f>IF(H54&lt;&gt;0,D52)</f>
        <v>0</v>
      </c>
      <c r="I52" s="376" t="b">
        <f>IF(I54&lt;&gt;0,D52)</f>
        <v>0</v>
      </c>
      <c r="J52" s="376" t="b">
        <f>IF(J54&lt;&gt;0,D52)</f>
        <v>0</v>
      </c>
      <c r="K52" s="376" t="b">
        <f>IF(K54&lt;&gt;0,D52)</f>
        <v>0</v>
      </c>
      <c r="L52" s="376" t="b">
        <f>IF(L54&lt;&gt;0,D52)</f>
        <v>0</v>
      </c>
      <c r="M52" s="376" t="b">
        <f>IF(M54&lt;&gt;0,D52)</f>
        <v>0</v>
      </c>
      <c r="N52" s="376" t="b">
        <f>IF(N54&lt;&gt;0,D52)</f>
        <v>0</v>
      </c>
      <c r="O52" s="376" t="b">
        <f>IF(O54&lt;&gt;0,D52)</f>
        <v>0</v>
      </c>
      <c r="P52" s="376" t="b">
        <f>IF(P54&lt;&gt;0,D52)</f>
        <v>0</v>
      </c>
      <c r="Q52" s="376" t="b">
        <f>IF(Q54&lt;&gt;0,D52)</f>
        <v>0</v>
      </c>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row>
    <row r="53" spans="1:85" ht="15" customHeight="1">
      <c r="A53" s="129"/>
      <c r="B53" s="130" t="s">
        <v>112</v>
      </c>
      <c r="C53" s="422"/>
      <c r="D53" s="437">
        <f>COUNT(H52:Q52)</f>
        <v>0</v>
      </c>
      <c r="E53" s="506"/>
      <c r="F53" s="237"/>
      <c r="G53" s="258"/>
      <c r="H53" s="405">
        <v>1</v>
      </c>
      <c r="I53" s="405">
        <f>H53+1</f>
        <v>2</v>
      </c>
      <c r="J53" s="405">
        <f>I53+1</f>
        <v>3</v>
      </c>
      <c r="K53" s="405">
        <f t="shared" ref="K53:Q53" si="0">J53+1</f>
        <v>4</v>
      </c>
      <c r="L53" s="405">
        <f t="shared" si="0"/>
        <v>5</v>
      </c>
      <c r="M53" s="405">
        <f t="shared" si="0"/>
        <v>6</v>
      </c>
      <c r="N53" s="405">
        <f t="shared" si="0"/>
        <v>7</v>
      </c>
      <c r="O53" s="405">
        <f t="shared" si="0"/>
        <v>8</v>
      </c>
      <c r="P53" s="405">
        <f t="shared" si="0"/>
        <v>9</v>
      </c>
      <c r="Q53" s="405">
        <f t="shared" si="0"/>
        <v>10</v>
      </c>
    </row>
    <row r="54" spans="1:85" ht="30" customHeight="1">
      <c r="A54" s="40"/>
      <c r="B54" s="27" t="s">
        <v>113</v>
      </c>
      <c r="C54" s="423"/>
      <c r="D54" s="382" t="str" cm="1">
        <f t="array" ref="D54">_xlfn.TEXTJOIN(", ",TRUE,_xlfn.UNIQUE(TRANSPOSE(H54:Q54)))</f>
        <v/>
      </c>
      <c r="E54" s="252"/>
      <c r="F54" s="237" t="s">
        <v>56</v>
      </c>
      <c r="G54" s="258"/>
      <c r="H54" s="464"/>
      <c r="I54" s="464"/>
      <c r="J54" s="464"/>
      <c r="K54" s="464"/>
      <c r="L54" s="464"/>
      <c r="M54" s="464"/>
      <c r="N54" s="464"/>
      <c r="O54" s="464"/>
      <c r="P54" s="464"/>
      <c r="Q54" s="467"/>
    </row>
    <row r="55" spans="1:85" ht="15" customHeight="1">
      <c r="A55" s="40"/>
      <c r="B55" s="27" t="s">
        <v>114</v>
      </c>
      <c r="C55" s="423"/>
      <c r="D55" s="382" t="str" cm="1">
        <f t="array" ref="D55">_xlfn.TEXTJOIN(", ",TRUE,_xlfn.UNIQUE(TRANSPOSE(H55:Q55)))</f>
        <v/>
      </c>
      <c r="E55" s="252"/>
      <c r="F55" s="237" t="s">
        <v>56</v>
      </c>
      <c r="G55" s="258"/>
      <c r="H55" s="468"/>
      <c r="I55" s="468"/>
      <c r="J55" s="468"/>
      <c r="K55" s="468"/>
      <c r="L55" s="468"/>
      <c r="M55" s="468"/>
      <c r="N55" s="468"/>
      <c r="O55" s="468"/>
      <c r="P55" s="468"/>
      <c r="Q55" s="469"/>
    </row>
    <row r="56" spans="1:85" s="12" customFormat="1" ht="45" customHeight="1">
      <c r="A56" s="40"/>
      <c r="B56" s="41" t="s">
        <v>115</v>
      </c>
      <c r="C56" s="424" t="s">
        <v>116</v>
      </c>
      <c r="D56" s="382" t="str" cm="1">
        <f t="array" ref="D56">_xlfn.TEXTJOIN(", ",TRUE,_xlfn.UNIQUE(TRANSPOSE(H56:Q56)))</f>
        <v/>
      </c>
      <c r="E56" s="252"/>
      <c r="F56" s="237" t="s">
        <v>56</v>
      </c>
      <c r="G56" s="258"/>
      <c r="H56" s="455"/>
      <c r="I56" s="455"/>
      <c r="J56" s="455"/>
      <c r="K56" s="455"/>
      <c r="L56" s="455"/>
      <c r="M56" s="455"/>
      <c r="N56" s="455"/>
      <c r="O56" s="455"/>
      <c r="P56" s="455"/>
      <c r="Q56" s="455"/>
    </row>
    <row r="57" spans="1:85" ht="15" customHeight="1">
      <c r="A57" s="124"/>
      <c r="B57" s="126" t="s">
        <v>117</v>
      </c>
      <c r="C57" s="196" t="s">
        <v>118</v>
      </c>
      <c r="D57" s="400"/>
      <c r="E57" s="128"/>
      <c r="F57" s="237"/>
      <c r="G57" s="258"/>
      <c r="H57" s="400"/>
      <c r="I57" s="400"/>
      <c r="J57" s="400"/>
      <c r="K57" s="400"/>
      <c r="L57" s="400"/>
      <c r="M57" s="400"/>
      <c r="N57" s="400"/>
      <c r="O57" s="400"/>
      <c r="P57" s="400"/>
      <c r="Q57" s="400"/>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row>
    <row r="58" spans="1:85" s="12" customFormat="1" ht="15" customHeight="1">
      <c r="A58" s="18"/>
      <c r="B58" s="26" t="s">
        <v>119</v>
      </c>
      <c r="C58" s="408"/>
      <c r="D58" s="382" t="str" cm="1">
        <f t="array" ref="D58">_xlfn.TEXTJOIN(", ",TRUE,_xlfn.UNIQUE(TRANSPOSE(H58:Q58)))</f>
        <v/>
      </c>
      <c r="E58" s="251"/>
      <c r="F58" s="237" t="s">
        <v>56</v>
      </c>
      <c r="G58" s="258"/>
      <c r="H58" s="466"/>
      <c r="I58" s="466"/>
      <c r="J58" s="466"/>
      <c r="K58" s="466"/>
      <c r="L58" s="466"/>
      <c r="M58" s="466"/>
      <c r="N58" s="466"/>
      <c r="O58" s="466"/>
      <c r="P58" s="466"/>
      <c r="Q58" s="466"/>
    </row>
    <row r="59" spans="1:85" ht="30" customHeight="1">
      <c r="A59" s="40"/>
      <c r="B59" s="27" t="s">
        <v>120</v>
      </c>
      <c r="C59" s="425"/>
      <c r="D59" s="382" t="str" cm="1">
        <f t="array" ref="D59">_xlfn.TEXTJOIN(", ",TRUE,_xlfn.UNIQUE(TRANSPOSE(H59:Q59)))</f>
        <v/>
      </c>
      <c r="E59" s="507"/>
      <c r="F59" s="237" t="s">
        <v>56</v>
      </c>
      <c r="G59" s="258"/>
      <c r="H59" s="466"/>
      <c r="I59" s="466"/>
      <c r="J59" s="466"/>
      <c r="K59" s="466"/>
      <c r="L59" s="466"/>
      <c r="M59" s="466"/>
      <c r="N59" s="466"/>
      <c r="O59" s="466"/>
      <c r="P59" s="466"/>
      <c r="Q59" s="466"/>
    </row>
    <row r="60" spans="1:85" ht="15" customHeight="1">
      <c r="A60" s="897"/>
      <c r="B60" s="895" t="s">
        <v>121</v>
      </c>
      <c r="C60" s="899" t="s">
        <v>122</v>
      </c>
      <c r="D60" s="438" t="str" cm="1">
        <f t="array" ref="D60">_xlfn.TEXTJOIN(", ",TRUE,_xlfn.UNIQUE(TRANSPOSE(H60:Q60)))</f>
        <v/>
      </c>
      <c r="E60" s="900"/>
      <c r="F60" s="237" t="s">
        <v>56</v>
      </c>
      <c r="G60" s="258"/>
      <c r="H60" s="456"/>
      <c r="I60" s="456"/>
      <c r="J60" s="456"/>
      <c r="K60" s="456"/>
      <c r="L60" s="456"/>
      <c r="M60" s="456"/>
      <c r="N60" s="456"/>
      <c r="O60" s="456"/>
      <c r="P60" s="456"/>
      <c r="Q60" s="456"/>
    </row>
    <row r="61" spans="1:85" ht="15" customHeight="1">
      <c r="A61" s="898"/>
      <c r="B61" s="896"/>
      <c r="C61" s="899"/>
      <c r="D61" s="382" t="str" cm="1">
        <f t="array" ref="D61">_xlfn.TEXTJOIN(", ",TRUE,_xlfn.UNIQUE(TRANSPOSE(H61:Q61)))</f>
        <v/>
      </c>
      <c r="E61" s="901"/>
      <c r="F61" s="237" t="s">
        <v>56</v>
      </c>
      <c r="G61" s="258"/>
      <c r="H61" s="457"/>
      <c r="I61" s="457"/>
      <c r="J61" s="457"/>
      <c r="K61" s="457"/>
      <c r="L61" s="457"/>
      <c r="M61" s="457"/>
      <c r="N61" s="457"/>
      <c r="O61" s="457"/>
      <c r="P61" s="457"/>
      <c r="Q61" s="457"/>
    </row>
    <row r="62" spans="1:85" ht="30" customHeight="1">
      <c r="A62" s="40"/>
      <c r="B62" s="43" t="s">
        <v>123</v>
      </c>
      <c r="C62" s="426" t="s">
        <v>124</v>
      </c>
      <c r="D62" s="382" t="str" cm="1">
        <f t="array" ref="D62">_xlfn.TEXTJOIN(", ",TRUE,_xlfn.UNIQUE(TRANSPOSE(H62:Q62)))</f>
        <v/>
      </c>
      <c r="E62" s="508"/>
      <c r="F62" s="237" t="s">
        <v>56</v>
      </c>
      <c r="G62" s="258"/>
      <c r="H62" s="455"/>
      <c r="I62" s="455"/>
      <c r="J62" s="455"/>
      <c r="K62" s="455"/>
      <c r="L62" s="455"/>
      <c r="M62" s="455"/>
      <c r="N62" s="455"/>
      <c r="O62" s="455"/>
      <c r="P62" s="455"/>
      <c r="Q62" s="455"/>
    </row>
    <row r="63" spans="1:85" ht="30" customHeight="1">
      <c r="A63" s="40"/>
      <c r="B63" s="43" t="s">
        <v>125</v>
      </c>
      <c r="C63" s="426" t="s">
        <v>126</v>
      </c>
      <c r="D63" s="382" t="str" cm="1">
        <f t="array" ref="D63">_xlfn.TEXTJOIN(", ",TRUE,_xlfn.UNIQUE(TRANSPOSE(H63:Q63)))</f>
        <v/>
      </c>
      <c r="E63" s="508"/>
      <c r="F63" s="237"/>
      <c r="G63" s="258"/>
      <c r="H63" s="455"/>
      <c r="I63" s="455"/>
      <c r="J63" s="455"/>
      <c r="K63" s="455"/>
      <c r="L63" s="455"/>
      <c r="M63" s="455"/>
      <c r="N63" s="455"/>
      <c r="O63" s="455"/>
      <c r="P63" s="455"/>
      <c r="Q63" s="455"/>
    </row>
    <row r="64" spans="1:85" ht="15" customHeight="1">
      <c r="A64" s="40"/>
      <c r="B64" s="43" t="s">
        <v>127</v>
      </c>
      <c r="C64" s="426"/>
      <c r="D64" s="382" t="str" cm="1">
        <f t="array" ref="D64">_xlfn.TEXTJOIN(", ",TRUE,_xlfn.UNIQUE(TRANSPOSE(H64:Q64)))</f>
        <v/>
      </c>
      <c r="E64" s="508"/>
      <c r="F64" s="237" t="s">
        <v>56</v>
      </c>
      <c r="G64" s="258"/>
      <c r="H64" s="455"/>
      <c r="I64" s="455"/>
      <c r="J64" s="455"/>
      <c r="K64" s="455"/>
      <c r="L64" s="455"/>
      <c r="M64" s="455"/>
      <c r="N64" s="455"/>
      <c r="O64" s="455"/>
      <c r="P64" s="455"/>
      <c r="Q64" s="455"/>
    </row>
    <row r="65" spans="1:17" ht="30" customHeight="1">
      <c r="A65" s="40"/>
      <c r="B65" s="43" t="s">
        <v>128</v>
      </c>
      <c r="C65" s="426"/>
      <c r="D65" s="382" t="str" cm="1">
        <f t="array" ref="D65">_xlfn.TEXTJOIN(", ",TRUE,_xlfn.UNIQUE(TRANSPOSE(H65:Q65)))</f>
        <v/>
      </c>
      <c r="E65" s="508"/>
      <c r="F65" s="237"/>
      <c r="G65" s="258"/>
      <c r="H65" s="455"/>
      <c r="I65" s="455"/>
      <c r="J65" s="455"/>
      <c r="K65" s="455"/>
      <c r="L65" s="455"/>
      <c r="M65" s="455"/>
      <c r="N65" s="455"/>
      <c r="O65" s="455"/>
      <c r="P65" s="455"/>
      <c r="Q65" s="455"/>
    </row>
    <row r="66" spans="1:17" ht="15" customHeight="1">
      <c r="A66" s="40"/>
      <c r="B66" s="43" t="s">
        <v>129</v>
      </c>
      <c r="C66" s="426"/>
      <c r="D66" s="382" t="str" cm="1">
        <f t="array" ref="D66">_xlfn.TEXTJOIN(", ",TRUE,_xlfn.UNIQUE(TRANSPOSE(H66:Q66)))</f>
        <v/>
      </c>
      <c r="E66" s="508"/>
      <c r="F66" s="237"/>
      <c r="G66" s="258"/>
      <c r="H66" s="455"/>
      <c r="I66" s="455"/>
      <c r="J66" s="455"/>
      <c r="K66" s="455"/>
      <c r="L66" s="455"/>
      <c r="M66" s="455"/>
      <c r="N66" s="455"/>
      <c r="O66" s="455"/>
      <c r="P66" s="455"/>
      <c r="Q66" s="455"/>
    </row>
    <row r="67" spans="1:17" ht="15" customHeight="1">
      <c r="A67" s="40"/>
      <c r="B67" s="43" t="s">
        <v>130</v>
      </c>
      <c r="C67" s="426"/>
      <c r="D67" s="382" t="str" cm="1">
        <f t="array" ref="D67">_xlfn.TEXTJOIN(", ",TRUE,_xlfn.UNIQUE(TRANSPOSE(H67:Q67)))</f>
        <v/>
      </c>
      <c r="E67" s="508"/>
      <c r="F67" s="237"/>
      <c r="G67" s="258"/>
      <c r="H67" s="455"/>
      <c r="I67" s="455"/>
      <c r="J67" s="455"/>
      <c r="K67" s="455"/>
      <c r="L67" s="455"/>
      <c r="M67" s="455"/>
      <c r="N67" s="455"/>
      <c r="O67" s="455"/>
      <c r="P67" s="455"/>
      <c r="Q67" s="455"/>
    </row>
    <row r="68" spans="1:17" ht="15" customHeight="1">
      <c r="A68" s="40"/>
      <c r="B68" s="43" t="s">
        <v>131</v>
      </c>
      <c r="C68" s="426"/>
      <c r="D68" s="382" t="str" cm="1">
        <f t="array" ref="D68">_xlfn.TEXTJOIN(", ",TRUE,_xlfn.UNIQUE(TRANSPOSE(H68:Q68)))</f>
        <v/>
      </c>
      <c r="E68" s="502"/>
      <c r="F68" s="237" t="s">
        <v>56</v>
      </c>
      <c r="G68" s="258"/>
      <c r="H68" s="460"/>
      <c r="I68" s="460"/>
      <c r="J68" s="460"/>
      <c r="K68" s="460"/>
      <c r="L68" s="460"/>
      <c r="M68" s="460"/>
      <c r="N68" s="460"/>
      <c r="O68" s="460"/>
      <c r="P68" s="460"/>
      <c r="Q68" s="460"/>
    </row>
    <row r="69" spans="1:17" ht="15" customHeight="1">
      <c r="A69" s="40"/>
      <c r="B69" s="43" t="s">
        <v>132</v>
      </c>
      <c r="C69" s="406"/>
      <c r="D69" s="382" t="str" cm="1">
        <f t="array" ref="D69">_xlfn.TEXTJOIN(", ",TRUE,_xlfn.UNIQUE(TRANSPOSE(H69:Q69)))</f>
        <v/>
      </c>
      <c r="E69" s="502"/>
      <c r="F69" s="237"/>
      <c r="G69" s="258"/>
      <c r="H69" s="457"/>
      <c r="I69" s="457"/>
      <c r="J69" s="457"/>
      <c r="K69" s="457"/>
      <c r="L69" s="457"/>
      <c r="M69" s="457"/>
      <c r="N69" s="457"/>
      <c r="O69" s="457"/>
      <c r="P69" s="457"/>
      <c r="Q69" s="457"/>
    </row>
    <row r="70" spans="1:17" ht="15" customHeight="1">
      <c r="A70" s="40"/>
      <c r="B70" s="43" t="s">
        <v>133</v>
      </c>
      <c r="C70" s="406"/>
      <c r="D70" s="382" t="str" cm="1">
        <f t="array" ref="D70">_xlfn.TEXTJOIN(", ",TRUE,_xlfn.UNIQUE(TRANSPOSE(H70:Q70)))</f>
        <v/>
      </c>
      <c r="E70" s="502"/>
      <c r="F70" s="237"/>
      <c r="G70" s="258"/>
      <c r="H70" s="457"/>
      <c r="I70" s="457"/>
      <c r="J70" s="457"/>
      <c r="K70" s="457"/>
      <c r="L70" s="457"/>
      <c r="M70" s="457"/>
      <c r="N70" s="457"/>
      <c r="O70" s="457"/>
      <c r="P70" s="457"/>
      <c r="Q70" s="457"/>
    </row>
    <row r="71" spans="1:17" ht="15" customHeight="1">
      <c r="A71" s="40"/>
      <c r="B71" s="43" t="s">
        <v>134</v>
      </c>
      <c r="C71" s="406"/>
      <c r="D71" s="382" t="str" cm="1">
        <f t="array" ref="D71">_xlfn.TEXTJOIN(", ",TRUE,_xlfn.UNIQUE(TRANSPOSE(H71:Q71)))</f>
        <v/>
      </c>
      <c r="E71" s="509"/>
      <c r="F71" s="237"/>
      <c r="G71" s="258"/>
      <c r="H71" s="458"/>
      <c r="I71" s="458"/>
      <c r="J71" s="458"/>
      <c r="K71" s="458"/>
      <c r="L71" s="458"/>
      <c r="M71" s="458"/>
      <c r="N71" s="458"/>
      <c r="O71" s="458"/>
      <c r="P71" s="458"/>
      <c r="Q71" s="458"/>
    </row>
    <row r="72" spans="1:17" ht="15" customHeight="1">
      <c r="A72" s="40"/>
      <c r="B72" s="43" t="s">
        <v>135</v>
      </c>
      <c r="C72" s="407"/>
      <c r="D72" s="439">
        <f t="shared" ref="D72:D81" si="1">SUM(H72:Q72)</f>
        <v>0</v>
      </c>
      <c r="E72" s="509"/>
      <c r="F72" s="237"/>
      <c r="G72" s="258"/>
      <c r="H72" s="458"/>
      <c r="I72" s="458"/>
      <c r="J72" s="458"/>
      <c r="K72" s="458"/>
      <c r="L72" s="458"/>
      <c r="M72" s="458"/>
      <c r="N72" s="458"/>
      <c r="O72" s="458"/>
      <c r="P72" s="458"/>
      <c r="Q72" s="458"/>
    </row>
    <row r="73" spans="1:17" ht="15" customHeight="1">
      <c r="A73" s="40"/>
      <c r="B73" s="43" t="s">
        <v>136</v>
      </c>
      <c r="C73" s="407"/>
      <c r="D73" s="439">
        <f t="shared" si="1"/>
        <v>0</v>
      </c>
      <c r="E73" s="509"/>
      <c r="F73" s="237"/>
      <c r="G73" s="258"/>
      <c r="H73" s="459"/>
      <c r="I73" s="459"/>
      <c r="J73" s="459"/>
      <c r="K73" s="459"/>
      <c r="L73" s="459"/>
      <c r="M73" s="459"/>
      <c r="N73" s="459"/>
      <c r="O73" s="459"/>
      <c r="P73" s="459"/>
      <c r="Q73" s="459"/>
    </row>
    <row r="74" spans="1:17" ht="15" customHeight="1">
      <c r="A74" s="40"/>
      <c r="B74" s="43" t="s">
        <v>137</v>
      </c>
      <c r="C74" s="407"/>
      <c r="D74" s="439">
        <f t="shared" si="1"/>
        <v>0</v>
      </c>
      <c r="E74" s="509"/>
      <c r="F74" s="237"/>
      <c r="G74" s="258"/>
      <c r="H74" s="460"/>
      <c r="I74" s="460"/>
      <c r="J74" s="460"/>
      <c r="K74" s="460"/>
      <c r="L74" s="460"/>
      <c r="M74" s="460"/>
      <c r="N74" s="460"/>
      <c r="O74" s="460"/>
      <c r="P74" s="460"/>
      <c r="Q74" s="460"/>
    </row>
    <row r="75" spans="1:17" ht="15" customHeight="1">
      <c r="A75" s="40"/>
      <c r="B75" s="43" t="s">
        <v>138</v>
      </c>
      <c r="C75" s="407"/>
      <c r="D75" s="439">
        <f t="shared" si="1"/>
        <v>0</v>
      </c>
      <c r="E75" s="509"/>
      <c r="F75" s="237"/>
      <c r="G75" s="258"/>
      <c r="H75" s="460"/>
      <c r="I75" s="460"/>
      <c r="J75" s="460"/>
      <c r="K75" s="460"/>
      <c r="L75" s="460"/>
      <c r="M75" s="460"/>
      <c r="N75" s="460"/>
      <c r="O75" s="460"/>
      <c r="P75" s="460"/>
      <c r="Q75" s="460"/>
    </row>
    <row r="76" spans="1:17" ht="15" customHeight="1">
      <c r="A76" s="40"/>
      <c r="B76" s="43" t="s">
        <v>139</v>
      </c>
      <c r="C76" s="407"/>
      <c r="D76" s="439">
        <f t="shared" si="1"/>
        <v>0</v>
      </c>
      <c r="E76" s="509"/>
      <c r="F76" s="237"/>
      <c r="G76" s="258"/>
      <c r="H76" s="460"/>
      <c r="I76" s="460"/>
      <c r="J76" s="460"/>
      <c r="K76" s="460"/>
      <c r="L76" s="460"/>
      <c r="M76" s="460"/>
      <c r="N76" s="460"/>
      <c r="O76" s="460"/>
      <c r="P76" s="460"/>
      <c r="Q76" s="460"/>
    </row>
    <row r="77" spans="1:17" ht="15" customHeight="1">
      <c r="A77" s="40"/>
      <c r="B77" s="43" t="s">
        <v>140</v>
      </c>
      <c r="C77" s="407"/>
      <c r="D77" s="439">
        <f t="shared" si="1"/>
        <v>0</v>
      </c>
      <c r="E77" s="509"/>
      <c r="F77" s="237"/>
      <c r="G77" s="258"/>
      <c r="H77" s="455"/>
      <c r="I77" s="455"/>
      <c r="J77" s="455"/>
      <c r="K77" s="455"/>
      <c r="L77" s="455"/>
      <c r="M77" s="455"/>
      <c r="N77" s="455"/>
      <c r="O77" s="455"/>
      <c r="P77" s="455"/>
      <c r="Q77" s="455"/>
    </row>
    <row r="78" spans="1:17" ht="30" customHeight="1">
      <c r="A78" s="40"/>
      <c r="B78" s="43" t="s">
        <v>141</v>
      </c>
      <c r="C78" s="407" t="s">
        <v>142</v>
      </c>
      <c r="D78" s="439">
        <f t="shared" si="1"/>
        <v>0</v>
      </c>
      <c r="E78" s="509"/>
      <c r="F78" s="237"/>
      <c r="G78" s="258"/>
      <c r="H78" s="455"/>
      <c r="I78" s="455"/>
      <c r="J78" s="455"/>
      <c r="K78" s="455"/>
      <c r="L78" s="455"/>
      <c r="M78" s="455"/>
      <c r="N78" s="455"/>
      <c r="O78" s="455"/>
      <c r="P78" s="455"/>
      <c r="Q78" s="455"/>
    </row>
    <row r="79" spans="1:17" ht="30" customHeight="1">
      <c r="A79" s="40"/>
      <c r="B79" s="43" t="s">
        <v>143</v>
      </c>
      <c r="C79" s="407" t="s">
        <v>144</v>
      </c>
      <c r="D79" s="439">
        <f t="shared" si="1"/>
        <v>0</v>
      </c>
      <c r="E79" s="509"/>
      <c r="F79" s="237"/>
      <c r="G79" s="258"/>
      <c r="H79" s="461"/>
      <c r="I79" s="461"/>
      <c r="J79" s="461"/>
      <c r="K79" s="461"/>
      <c r="L79" s="461"/>
      <c r="M79" s="461"/>
      <c r="N79" s="461"/>
      <c r="O79" s="461"/>
      <c r="P79" s="461"/>
      <c r="Q79" s="461"/>
    </row>
    <row r="80" spans="1:17" ht="15" customHeight="1">
      <c r="A80" s="40"/>
      <c r="B80" s="43" t="s">
        <v>145</v>
      </c>
      <c r="C80" s="407"/>
      <c r="D80" s="439">
        <f t="shared" si="1"/>
        <v>0</v>
      </c>
      <c r="E80" s="509"/>
      <c r="F80" s="237"/>
      <c r="G80" s="258"/>
      <c r="H80" s="461"/>
      <c r="I80" s="461"/>
      <c r="J80" s="461"/>
      <c r="K80" s="461"/>
      <c r="L80" s="461"/>
      <c r="M80" s="461"/>
      <c r="N80" s="461"/>
      <c r="O80" s="461"/>
      <c r="P80" s="461"/>
      <c r="Q80" s="461"/>
    </row>
    <row r="81" spans="1:17" ht="15" customHeight="1">
      <c r="A81" s="40"/>
      <c r="B81" s="43" t="s">
        <v>146</v>
      </c>
      <c r="C81" s="407"/>
      <c r="D81" s="439">
        <f t="shared" si="1"/>
        <v>0</v>
      </c>
      <c r="E81" s="509"/>
      <c r="F81" s="237"/>
      <c r="G81" s="258"/>
      <c r="H81" s="460"/>
      <c r="I81" s="460"/>
      <c r="J81" s="460"/>
      <c r="K81" s="460"/>
      <c r="L81" s="460"/>
      <c r="M81" s="460"/>
      <c r="N81" s="460"/>
      <c r="O81" s="460"/>
      <c r="P81" s="460"/>
      <c r="Q81" s="460"/>
    </row>
    <row r="82" spans="1:17" s="44" customFormat="1" ht="30" customHeight="1">
      <c r="A82" s="45"/>
      <c r="B82" s="498" t="s">
        <v>147</v>
      </c>
      <c r="C82" s="408" t="s">
        <v>148</v>
      </c>
      <c r="D82" s="382" t="str" cm="1">
        <f t="array" ref="D82">_xlfn.TEXTJOIN(", ",TRUE,_xlfn.UNIQUE(TRANSPOSE(H82:Q82)))</f>
        <v/>
      </c>
      <c r="E82" s="502"/>
      <c r="F82" s="255"/>
      <c r="G82" s="258"/>
      <c r="H82" s="455"/>
      <c r="I82" s="455"/>
      <c r="J82" s="455"/>
      <c r="K82" s="455"/>
      <c r="L82" s="455"/>
      <c r="M82" s="455"/>
      <c r="N82" s="455"/>
      <c r="O82" s="455"/>
      <c r="P82" s="455"/>
      <c r="Q82" s="455"/>
    </row>
    <row r="83" spans="1:17" ht="30" customHeight="1">
      <c r="A83" s="40"/>
      <c r="B83" s="43" t="s">
        <v>149</v>
      </c>
      <c r="C83" s="516" t="s">
        <v>150</v>
      </c>
      <c r="D83" s="382" t="str" cm="1">
        <f t="array" ref="D83">_xlfn.TEXTJOIN(", ",TRUE,_xlfn.UNIQUE(TRANSPOSE(H83:Q83)))</f>
        <v/>
      </c>
      <c r="E83" s="509"/>
      <c r="F83" s="237"/>
      <c r="G83" s="258"/>
      <c r="H83" s="515"/>
      <c r="I83" s="515"/>
      <c r="J83" s="515"/>
      <c r="K83" s="515"/>
      <c r="L83" s="515"/>
      <c r="M83" s="515"/>
      <c r="N83" s="515"/>
      <c r="O83" s="515"/>
      <c r="P83" s="515"/>
      <c r="Q83" s="515"/>
    </row>
    <row r="84" spans="1:17" ht="15" customHeight="1">
      <c r="A84" s="40"/>
      <c r="B84" s="43" t="s">
        <v>151</v>
      </c>
      <c r="C84" s="522"/>
      <c r="D84" s="382" t="str" cm="1">
        <f t="array" ref="D84">_xlfn.TEXTJOIN(", ",TRUE,_xlfn.UNIQUE(TRANSPOSE(H84:Q84)))</f>
        <v/>
      </c>
      <c r="E84" s="523"/>
      <c r="F84" s="237"/>
      <c r="G84" s="258"/>
      <c r="H84" s="515"/>
      <c r="I84" s="515"/>
      <c r="J84" s="515"/>
      <c r="K84" s="515"/>
      <c r="L84" s="515"/>
      <c r="M84" s="515"/>
      <c r="N84" s="515"/>
      <c r="O84" s="515"/>
      <c r="P84" s="515"/>
      <c r="Q84" s="515"/>
    </row>
    <row r="85" spans="1:17" s="44" customFormat="1" ht="15" customHeight="1">
      <c r="A85" s="132"/>
      <c r="B85" s="133" t="s">
        <v>152</v>
      </c>
      <c r="C85" s="427" t="s">
        <v>153</v>
      </c>
      <c r="D85" s="440"/>
      <c r="E85" s="253"/>
      <c r="F85" s="237"/>
      <c r="G85" s="258"/>
      <c r="H85" s="146"/>
      <c r="I85" s="146"/>
      <c r="J85" s="146"/>
      <c r="K85" s="146"/>
      <c r="L85" s="146"/>
      <c r="M85" s="146"/>
      <c r="N85" s="146"/>
      <c r="O85" s="146"/>
      <c r="P85" s="146"/>
      <c r="Q85" s="146"/>
    </row>
    <row r="86" spans="1:17" s="44" customFormat="1" ht="15" customHeight="1">
      <c r="A86" s="45"/>
      <c r="B86" s="46" t="s">
        <v>154</v>
      </c>
      <c r="C86" s="428"/>
      <c r="D86" s="382" t="str" cm="1">
        <f t="array" ref="D86">_xlfn.TEXTJOIN(", ",TRUE,_xlfn.UNIQUE(TRANSPOSE(H86:Q86)))</f>
        <v/>
      </c>
      <c r="E86" s="502"/>
      <c r="F86" s="254"/>
      <c r="G86" s="258"/>
      <c r="H86" s="455"/>
      <c r="I86" s="455"/>
      <c r="J86" s="455"/>
      <c r="K86" s="455"/>
      <c r="L86" s="455"/>
      <c r="M86" s="455"/>
      <c r="N86" s="455"/>
      <c r="O86" s="455"/>
      <c r="P86" s="455"/>
      <c r="Q86" s="455"/>
    </row>
    <row r="87" spans="1:17" s="44" customFormat="1" ht="15" customHeight="1">
      <c r="A87" s="45"/>
      <c r="B87" s="46" t="s">
        <v>155</v>
      </c>
      <c r="C87" s="428"/>
      <c r="D87" s="382" t="str" cm="1">
        <f t="array" ref="D87">_xlfn.TEXTJOIN(", ",TRUE,_xlfn.UNIQUE(TRANSPOSE(H87:Q87)))</f>
        <v/>
      </c>
      <c r="E87" s="502"/>
      <c r="F87" s="255"/>
      <c r="G87" s="258"/>
      <c r="H87" s="455"/>
      <c r="I87" s="455"/>
      <c r="J87" s="455"/>
      <c r="K87" s="455"/>
      <c r="L87" s="455"/>
      <c r="M87" s="455"/>
      <c r="N87" s="455"/>
      <c r="O87" s="455"/>
      <c r="P87" s="455"/>
      <c r="Q87" s="455"/>
    </row>
    <row r="88" spans="1:17" s="44" customFormat="1" ht="30" customHeight="1">
      <c r="A88" s="45"/>
      <c r="B88" s="386" t="s">
        <v>156</v>
      </c>
      <c r="C88" s="428"/>
      <c r="D88" s="382" t="str" cm="1">
        <f t="array" ref="D88">_xlfn.TEXTJOIN(", ",TRUE,_xlfn.UNIQUE(TRANSPOSE(H88:Q88)))</f>
        <v/>
      </c>
      <c r="E88" s="502"/>
      <c r="F88" s="255"/>
      <c r="G88" s="258"/>
      <c r="H88" s="455"/>
      <c r="I88" s="455"/>
      <c r="J88" s="455"/>
      <c r="K88" s="455"/>
      <c r="L88" s="455"/>
      <c r="M88" s="455"/>
      <c r="N88" s="455"/>
      <c r="O88" s="455"/>
      <c r="P88" s="455"/>
      <c r="Q88" s="455"/>
    </row>
    <row r="89" spans="1:17" s="44" customFormat="1" ht="15" customHeight="1">
      <c r="A89" s="45"/>
      <c r="B89" s="46" t="s">
        <v>157</v>
      </c>
      <c r="C89" s="428"/>
      <c r="D89" s="382" t="str" cm="1">
        <f t="array" ref="D89">_xlfn.TEXTJOIN(", ",TRUE,_xlfn.UNIQUE(TRANSPOSE(H89:Q89)))</f>
        <v/>
      </c>
      <c r="E89" s="502"/>
      <c r="F89" s="255"/>
      <c r="G89" s="258"/>
      <c r="H89" s="455"/>
      <c r="I89" s="455"/>
      <c r="J89" s="455"/>
      <c r="K89" s="455"/>
      <c r="L89" s="455"/>
      <c r="M89" s="455"/>
      <c r="N89" s="455"/>
      <c r="O89" s="455"/>
      <c r="P89" s="455"/>
      <c r="Q89" s="455"/>
    </row>
    <row r="90" spans="1:17" s="44" customFormat="1" ht="15" customHeight="1">
      <c r="A90" s="45"/>
      <c r="B90" s="46" t="s">
        <v>158</v>
      </c>
      <c r="C90" s="411"/>
      <c r="D90" s="382" t="str" cm="1">
        <f t="array" ref="D90">_xlfn.TEXTJOIN(", ",TRUE,_xlfn.UNIQUE(TRANSPOSE(H90:Q90)))</f>
        <v/>
      </c>
      <c r="E90" s="502"/>
      <c r="F90" s="255"/>
      <c r="G90" s="258"/>
      <c r="H90" s="455"/>
      <c r="I90" s="455"/>
      <c r="J90" s="455"/>
      <c r="K90" s="455"/>
      <c r="L90" s="455"/>
      <c r="M90" s="455"/>
      <c r="N90" s="455"/>
      <c r="O90" s="455"/>
      <c r="P90" s="455"/>
      <c r="Q90" s="455"/>
    </row>
    <row r="91" spans="1:17" s="44" customFormat="1">
      <c r="A91" s="45"/>
      <c r="B91" s="46" t="s">
        <v>159</v>
      </c>
      <c r="C91" s="428"/>
      <c r="D91" s="382" t="str" cm="1">
        <f t="array" ref="D91">_xlfn.TEXTJOIN(", ",TRUE,_xlfn.UNIQUE(TRANSPOSE(H91:Q91)))</f>
        <v/>
      </c>
      <c r="E91" s="502"/>
      <c r="F91" s="255"/>
      <c r="G91" s="258"/>
      <c r="H91" s="455"/>
      <c r="I91" s="455"/>
      <c r="J91" s="455"/>
      <c r="K91" s="455"/>
      <c r="L91" s="455"/>
      <c r="M91" s="455"/>
      <c r="N91" s="455"/>
      <c r="O91" s="455"/>
      <c r="P91" s="455"/>
      <c r="Q91" s="455"/>
    </row>
    <row r="92" spans="1:17" s="44" customFormat="1" ht="15" customHeight="1">
      <c r="A92" s="45"/>
      <c r="B92" s="46" t="s">
        <v>160</v>
      </c>
      <c r="C92" s="411"/>
      <c r="D92" s="441">
        <f>SUM(H92:Q92)</f>
        <v>0</v>
      </c>
      <c r="E92" s="502"/>
      <c r="F92" s="255"/>
      <c r="G92" s="258"/>
      <c r="H92" s="455"/>
      <c r="I92" s="455"/>
      <c r="J92" s="455"/>
      <c r="K92" s="455"/>
      <c r="L92" s="455"/>
      <c r="M92" s="455"/>
      <c r="N92" s="455"/>
      <c r="O92" s="455"/>
      <c r="P92" s="455"/>
      <c r="Q92" s="455"/>
    </row>
    <row r="93" spans="1:17" s="44" customFormat="1" ht="15" customHeight="1">
      <c r="A93" s="47"/>
      <c r="B93" s="46" t="s">
        <v>161</v>
      </c>
      <c r="C93" s="429"/>
      <c r="D93" s="382" t="str" cm="1">
        <f t="array" ref="D93">_xlfn.TEXTJOIN(", ",TRUE,_xlfn.UNIQUE(TRANSPOSE(H93:Q93)))</f>
        <v/>
      </c>
      <c r="E93" s="502"/>
      <c r="F93" s="256"/>
      <c r="G93" s="258"/>
      <c r="H93" s="455"/>
      <c r="I93" s="455"/>
      <c r="J93" s="455"/>
      <c r="K93" s="455"/>
      <c r="L93" s="455"/>
      <c r="M93" s="455"/>
      <c r="N93" s="455"/>
      <c r="O93" s="455"/>
      <c r="P93" s="455"/>
      <c r="Q93" s="455"/>
    </row>
    <row r="94" spans="1:17" s="44" customFormat="1" ht="15" customHeight="1">
      <c r="A94" s="47"/>
      <c r="B94" s="46" t="s">
        <v>162</v>
      </c>
      <c r="C94" s="429"/>
      <c r="D94" s="382" t="str" cm="1">
        <f t="array" ref="D94">_xlfn.TEXTJOIN(", ",TRUE,_xlfn.UNIQUE(TRANSPOSE(H94:Q94)))</f>
        <v/>
      </c>
      <c r="E94" s="502"/>
      <c r="F94" s="256"/>
      <c r="G94" s="258"/>
      <c r="H94" s="455"/>
      <c r="I94" s="455"/>
      <c r="J94" s="455"/>
      <c r="K94" s="455"/>
      <c r="L94" s="455"/>
      <c r="M94" s="455"/>
      <c r="N94" s="455"/>
      <c r="O94" s="455"/>
      <c r="P94" s="455"/>
      <c r="Q94" s="455"/>
    </row>
    <row r="95" spans="1:17" s="44" customFormat="1" ht="15" customHeight="1">
      <c r="A95" s="45"/>
      <c r="B95" s="46" t="s">
        <v>163</v>
      </c>
      <c r="C95" s="428"/>
      <c r="D95" s="382" t="str" cm="1">
        <f t="array" ref="D95">_xlfn.TEXTJOIN(", ",TRUE,_xlfn.UNIQUE(TRANSPOSE(H95:Q95)))</f>
        <v/>
      </c>
      <c r="E95" s="502"/>
      <c r="F95" s="255"/>
      <c r="G95" s="258"/>
      <c r="H95" s="455"/>
      <c r="I95" s="455"/>
      <c r="J95" s="455"/>
      <c r="K95" s="455"/>
      <c r="L95" s="455"/>
      <c r="M95" s="455"/>
      <c r="N95" s="455"/>
      <c r="O95" s="455"/>
      <c r="P95" s="455"/>
      <c r="Q95" s="455"/>
    </row>
    <row r="96" spans="1:17" s="44" customFormat="1" ht="15" customHeight="1">
      <c r="A96" s="45"/>
      <c r="B96" s="46" t="s">
        <v>164</v>
      </c>
      <c r="C96" s="428"/>
      <c r="D96" s="382" t="str" cm="1">
        <f t="array" ref="D96">_xlfn.TEXTJOIN(", ",TRUE,_xlfn.UNIQUE(TRANSPOSE(H96:Q96)))</f>
        <v/>
      </c>
      <c r="E96" s="502"/>
      <c r="F96" s="255"/>
      <c r="G96" s="258"/>
      <c r="H96" s="455"/>
      <c r="I96" s="455"/>
      <c r="J96" s="455"/>
      <c r="K96" s="455"/>
      <c r="L96" s="455"/>
      <c r="M96" s="455"/>
      <c r="N96" s="455"/>
      <c r="O96" s="455"/>
      <c r="P96" s="455"/>
      <c r="Q96" s="455"/>
    </row>
    <row r="97" spans="1:58" s="44" customFormat="1" ht="15" customHeight="1">
      <c r="A97" s="45"/>
      <c r="B97" s="46" t="s">
        <v>165</v>
      </c>
      <c r="C97" s="430"/>
      <c r="D97" s="442">
        <f>SUM(H97:Q97)</f>
        <v>0</v>
      </c>
      <c r="E97" s="502"/>
      <c r="F97" s="255" t="s">
        <v>56</v>
      </c>
      <c r="G97" s="258"/>
      <c r="H97" s="455"/>
      <c r="I97" s="455"/>
      <c r="J97" s="455"/>
      <c r="K97" s="455"/>
      <c r="L97" s="455"/>
      <c r="M97" s="455"/>
      <c r="N97" s="455"/>
      <c r="O97" s="455"/>
      <c r="P97" s="455"/>
      <c r="Q97" s="455"/>
    </row>
    <row r="98" spans="1:58" s="44" customFormat="1" ht="15" customHeight="1">
      <c r="A98" s="45"/>
      <c r="B98" s="46" t="s">
        <v>166</v>
      </c>
      <c r="C98" s="430"/>
      <c r="D98" s="442">
        <f>SUM(H98:Q98)</f>
        <v>0</v>
      </c>
      <c r="E98" s="502"/>
      <c r="F98" s="255" t="s">
        <v>56</v>
      </c>
      <c r="G98" s="258"/>
      <c r="H98" s="455"/>
      <c r="I98" s="455"/>
      <c r="J98" s="455"/>
      <c r="K98" s="455"/>
      <c r="L98" s="455"/>
      <c r="M98" s="455"/>
      <c r="N98" s="455"/>
      <c r="O98" s="455"/>
      <c r="P98" s="455"/>
      <c r="Q98" s="455"/>
    </row>
    <row r="99" spans="1:58" s="44" customFormat="1" ht="15" customHeight="1">
      <c r="A99" s="45"/>
      <c r="B99" s="46" t="s">
        <v>167</v>
      </c>
      <c r="C99" s="428"/>
      <c r="D99" s="382" t="str" cm="1">
        <f t="array" ref="D99">_xlfn.TEXTJOIN(", ",TRUE,_xlfn.UNIQUE(TRANSPOSE(H99:Q99)))</f>
        <v/>
      </c>
      <c r="E99" s="502"/>
      <c r="F99" s="255"/>
      <c r="G99" s="258"/>
      <c r="H99" s="455"/>
      <c r="I99" s="455"/>
      <c r="J99" s="455"/>
      <c r="K99" s="455"/>
      <c r="L99" s="455"/>
      <c r="M99" s="455"/>
      <c r="N99" s="455"/>
      <c r="O99" s="455"/>
      <c r="P99" s="455"/>
      <c r="Q99" s="455"/>
    </row>
    <row r="100" spans="1:58" s="44" customFormat="1" ht="15" customHeight="1">
      <c r="A100" s="45"/>
      <c r="B100" s="46" t="s">
        <v>168</v>
      </c>
      <c r="C100" s="430"/>
      <c r="D100" s="442">
        <f>SUM(H100:Q100)</f>
        <v>0</v>
      </c>
      <c r="E100" s="502"/>
      <c r="F100" s="255"/>
      <c r="G100" s="258"/>
      <c r="H100" s="455"/>
      <c r="I100" s="455"/>
      <c r="J100" s="455"/>
      <c r="K100" s="455"/>
      <c r="L100" s="455"/>
      <c r="M100" s="455"/>
      <c r="N100" s="455"/>
      <c r="O100" s="455"/>
      <c r="P100" s="455"/>
      <c r="Q100" s="455"/>
    </row>
    <row r="101" spans="1:58" s="12" customFormat="1" ht="15" customHeight="1">
      <c r="A101" s="23"/>
      <c r="B101" s="48" t="s">
        <v>169</v>
      </c>
      <c r="C101" s="410"/>
      <c r="D101" s="382" t="str" cm="1">
        <f t="array" ref="D101">_xlfn.TEXTJOIN(", ",TRUE,_xlfn.UNIQUE(TRANSPOSE(H101:Q101)))</f>
        <v/>
      </c>
      <c r="E101" s="510"/>
      <c r="F101" s="237"/>
      <c r="G101" s="258"/>
      <c r="H101" s="465"/>
      <c r="I101" s="465"/>
      <c r="J101" s="465"/>
      <c r="K101" s="465"/>
      <c r="L101" s="465"/>
      <c r="M101" s="465"/>
      <c r="N101" s="465"/>
      <c r="O101" s="465"/>
      <c r="P101" s="465"/>
      <c r="Q101" s="465"/>
    </row>
    <row r="102" spans="1:58" s="12" customFormat="1" ht="15" customHeight="1">
      <c r="A102" s="115"/>
      <c r="B102" s="82" t="s">
        <v>170</v>
      </c>
      <c r="C102" s="408" t="s">
        <v>171</v>
      </c>
      <c r="D102" s="382" t="str" cm="1">
        <f t="array" ref="D102">_xlfn.TEXTJOIN(", ",TRUE,_xlfn.UNIQUE(TRANSPOSE(H102:Q102)))</f>
        <v/>
      </c>
      <c r="E102" s="510"/>
      <c r="F102" s="237"/>
      <c r="G102" s="258"/>
      <c r="H102" s="465"/>
      <c r="I102" s="465"/>
      <c r="J102" s="465"/>
      <c r="K102" s="465"/>
      <c r="L102" s="465"/>
      <c r="M102" s="465"/>
      <c r="N102" s="465"/>
      <c r="O102" s="465"/>
      <c r="P102" s="465"/>
      <c r="Q102" s="465"/>
    </row>
    <row r="103" spans="1:58" s="12" customFormat="1" ht="15" customHeight="1">
      <c r="A103" s="23"/>
      <c r="B103" s="48" t="s">
        <v>172</v>
      </c>
      <c r="C103" s="431"/>
      <c r="D103" s="382" t="str" cm="1">
        <f t="array" ref="D103">_xlfn.TEXTJOIN(", ",TRUE,_xlfn.UNIQUE(TRANSPOSE(H103:Q103)))</f>
        <v/>
      </c>
      <c r="E103" s="510"/>
      <c r="F103" s="237"/>
      <c r="G103" s="258"/>
      <c r="H103" s="465"/>
      <c r="I103" s="465"/>
      <c r="J103" s="465"/>
      <c r="K103" s="465"/>
      <c r="L103" s="465"/>
      <c r="M103" s="465"/>
      <c r="N103" s="465"/>
      <c r="O103" s="465"/>
      <c r="P103" s="465"/>
      <c r="Q103" s="465"/>
    </row>
    <row r="104" spans="1:58" s="12" customFormat="1" ht="15" customHeight="1">
      <c r="A104" s="23"/>
      <c r="B104" s="48" t="s">
        <v>173</v>
      </c>
      <c r="C104" s="431"/>
      <c r="D104" s="382" t="str" cm="1">
        <f t="array" ref="D104">_xlfn.TEXTJOIN(", ",TRUE,_xlfn.UNIQUE(TRANSPOSE(H104:Q104)))</f>
        <v/>
      </c>
      <c r="E104" s="510"/>
      <c r="F104" s="237"/>
      <c r="G104" s="258"/>
      <c r="H104" s="465"/>
      <c r="I104" s="465"/>
      <c r="J104" s="465"/>
      <c r="K104" s="465"/>
      <c r="L104" s="465"/>
      <c r="M104" s="465"/>
      <c r="N104" s="465"/>
      <c r="O104" s="465"/>
      <c r="P104" s="465"/>
      <c r="Q104" s="465"/>
    </row>
    <row r="105" spans="1:58" s="12" customFormat="1" ht="15" customHeight="1">
      <c r="A105" s="23"/>
      <c r="B105" s="48" t="s">
        <v>174</v>
      </c>
      <c r="C105" s="431"/>
      <c r="D105" s="382" t="str" cm="1">
        <f t="array" ref="D105">_xlfn.TEXTJOIN(", ",TRUE,_xlfn.UNIQUE(TRANSPOSE(H105:Q105)))</f>
        <v/>
      </c>
      <c r="E105" s="510"/>
      <c r="F105" s="237"/>
      <c r="G105" s="258"/>
      <c r="H105" s="465"/>
      <c r="I105" s="465"/>
      <c r="J105" s="465"/>
      <c r="K105" s="465"/>
      <c r="L105" s="465"/>
      <c r="M105" s="465"/>
      <c r="N105" s="465"/>
      <c r="O105" s="465"/>
      <c r="P105" s="465"/>
      <c r="Q105" s="465"/>
    </row>
    <row r="106" spans="1:58" s="12" customFormat="1" ht="15" customHeight="1">
      <c r="A106" s="23"/>
      <c r="B106" s="48" t="s">
        <v>175</v>
      </c>
      <c r="C106" s="431"/>
      <c r="D106" s="382" t="str" cm="1">
        <f t="array" ref="D106">_xlfn.TEXTJOIN(", ",TRUE,_xlfn.UNIQUE(TRANSPOSE(H106:Q106)))</f>
        <v/>
      </c>
      <c r="E106" s="510"/>
      <c r="F106" s="237"/>
      <c r="G106" s="258"/>
      <c r="H106" s="465"/>
      <c r="I106" s="465"/>
      <c r="J106" s="465"/>
      <c r="K106" s="465"/>
      <c r="L106" s="465"/>
      <c r="M106" s="465"/>
      <c r="N106" s="465"/>
      <c r="O106" s="465"/>
      <c r="P106" s="465"/>
      <c r="Q106" s="465"/>
    </row>
    <row r="107" spans="1:58" s="12" customFormat="1" ht="15" customHeight="1">
      <c r="A107" s="23"/>
      <c r="B107" s="395" t="s">
        <v>176</v>
      </c>
      <c r="C107" s="432"/>
      <c r="D107" s="382" t="str" cm="1">
        <f t="array" ref="D107">_xlfn.TEXTJOIN(", ",TRUE,_xlfn.UNIQUE(TRANSPOSE(H107:Q107)))</f>
        <v/>
      </c>
      <c r="E107" s="510"/>
      <c r="F107" s="237"/>
      <c r="G107" s="258"/>
      <c r="H107" s="465"/>
      <c r="I107" s="465"/>
      <c r="J107" s="465"/>
      <c r="K107" s="465"/>
      <c r="L107" s="465"/>
      <c r="M107" s="465"/>
      <c r="N107" s="465"/>
      <c r="O107" s="465"/>
      <c r="P107" s="465"/>
      <c r="Q107" s="465"/>
    </row>
    <row r="108" spans="1:58" s="12" customFormat="1" ht="15" customHeight="1">
      <c r="A108" s="394"/>
      <c r="B108" s="41" t="s">
        <v>177</v>
      </c>
      <c r="C108" s="433"/>
      <c r="D108" s="382" t="str" cm="1">
        <f t="array" ref="D108">_xlfn.TEXTJOIN(", ",TRUE,_xlfn.UNIQUE(TRANSPOSE(H108:Q108)))</f>
        <v/>
      </c>
      <c r="E108" s="510"/>
      <c r="F108" s="237"/>
      <c r="G108" s="258"/>
      <c r="H108" s="465"/>
      <c r="I108" s="465"/>
      <c r="J108" s="465"/>
      <c r="K108" s="465"/>
      <c r="L108" s="465"/>
      <c r="M108" s="465"/>
      <c r="N108" s="465"/>
      <c r="O108" s="465"/>
      <c r="P108" s="464"/>
      <c r="Q108" s="455"/>
    </row>
    <row r="109" spans="1:58" s="12" customFormat="1" ht="15" customHeight="1">
      <c r="A109" s="394"/>
      <c r="B109" s="41" t="s">
        <v>178</v>
      </c>
      <c r="C109" s="433"/>
      <c r="D109" s="382" t="str" cm="1">
        <f t="array" ref="D109">_xlfn.TEXTJOIN(", ",TRUE,_xlfn.UNIQUE(TRANSPOSE(H109:Q109)))</f>
        <v/>
      </c>
      <c r="E109" s="510"/>
      <c r="F109" s="237"/>
      <c r="G109" s="258"/>
      <c r="H109" s="464"/>
      <c r="I109" s="464"/>
      <c r="J109" s="464"/>
      <c r="K109" s="464"/>
      <c r="L109" s="464"/>
      <c r="M109" s="464"/>
      <c r="N109" s="464"/>
      <c r="O109" s="464"/>
      <c r="P109" s="464"/>
      <c r="Q109" s="455"/>
    </row>
    <row r="110" spans="1:58" s="12" customFormat="1" ht="15" customHeight="1">
      <c r="A110" s="394"/>
      <c r="B110" s="41" t="s">
        <v>179</v>
      </c>
      <c r="C110" s="433"/>
      <c r="D110" s="382" t="str" cm="1">
        <f t="array" ref="D110">_xlfn.TEXTJOIN(", ",TRUE,_xlfn.UNIQUE(TRANSPOSE(H110:Q110)))</f>
        <v/>
      </c>
      <c r="E110" s="510"/>
      <c r="F110" s="237"/>
      <c r="G110" s="258"/>
      <c r="H110" s="464"/>
      <c r="I110" s="464"/>
      <c r="J110" s="464"/>
      <c r="K110" s="464"/>
      <c r="L110" s="464"/>
      <c r="M110" s="464"/>
      <c r="N110" s="464"/>
      <c r="O110" s="464"/>
      <c r="P110" s="464"/>
      <c r="Q110" s="455"/>
    </row>
    <row r="111" spans="1:58" ht="15" customHeight="1">
      <c r="A111" s="124"/>
      <c r="B111" s="125" t="s">
        <v>180</v>
      </c>
      <c r="C111" s="427" t="s">
        <v>181</v>
      </c>
      <c r="D111" s="399"/>
      <c r="E111" s="128"/>
      <c r="F111" s="237"/>
      <c r="G111" s="258"/>
      <c r="H111" s="146"/>
      <c r="I111" s="146"/>
      <c r="J111" s="146"/>
      <c r="K111" s="146"/>
      <c r="L111" s="146"/>
      <c r="M111" s="146"/>
      <c r="N111" s="146"/>
      <c r="O111" s="146"/>
      <c r="P111" s="146"/>
      <c r="Q111" s="232"/>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row>
    <row r="112" spans="1:58" ht="15" customHeight="1">
      <c r="A112" s="40"/>
      <c r="B112" s="27" t="s">
        <v>182</v>
      </c>
      <c r="C112" s="423"/>
      <c r="D112" s="382" t="str" cm="1">
        <f t="array" ref="D112">_xlfn.TEXTJOIN(", ",TRUE,_xlfn.UNIQUE(TRANSPOSE(H112:Q112)))</f>
        <v/>
      </c>
      <c r="E112" s="511"/>
      <c r="F112" s="387" t="s">
        <v>56</v>
      </c>
      <c r="G112" s="388"/>
      <c r="H112" s="524"/>
      <c r="I112" s="524"/>
      <c r="J112" s="524"/>
      <c r="K112" s="524"/>
      <c r="L112" s="524"/>
      <c r="M112" s="524"/>
      <c r="N112" s="524"/>
      <c r="O112" s="524"/>
      <c r="P112" s="524"/>
      <c r="Q112" s="524"/>
    </row>
    <row r="113" spans="1:17" s="44" customFormat="1" ht="15" customHeight="1">
      <c r="A113" s="45"/>
      <c r="B113" s="46" t="s">
        <v>183</v>
      </c>
      <c r="C113" s="428"/>
      <c r="D113" s="382" t="str" cm="1">
        <f t="array" ref="D113">_xlfn.TEXTJOIN(", ",TRUE,_xlfn.UNIQUE(TRANSPOSE(H113:Q113)))</f>
        <v/>
      </c>
      <c r="E113" s="502"/>
      <c r="F113" s="255"/>
      <c r="G113" s="258"/>
      <c r="H113" s="455"/>
      <c r="I113" s="455"/>
      <c r="J113" s="455"/>
      <c r="K113" s="455"/>
      <c r="L113" s="455"/>
      <c r="M113" s="455"/>
      <c r="N113" s="455"/>
      <c r="O113" s="455"/>
      <c r="P113" s="455"/>
      <c r="Q113" s="455"/>
    </row>
    <row r="114" spans="1:17" s="44" customFormat="1" ht="15" customHeight="1">
      <c r="A114" s="45"/>
      <c r="B114" s="46" t="s">
        <v>184</v>
      </c>
      <c r="C114" s="428"/>
      <c r="D114" s="382" t="str" cm="1">
        <f t="array" ref="D114">_xlfn.TEXTJOIN(", ",TRUE,_xlfn.UNIQUE(TRANSPOSE(H114:Q114)))</f>
        <v/>
      </c>
      <c r="E114" s="502"/>
      <c r="F114" s="255"/>
      <c r="G114" s="258"/>
      <c r="H114" s="455"/>
      <c r="I114" s="455"/>
      <c r="J114" s="455"/>
      <c r="K114" s="455"/>
      <c r="L114" s="455"/>
      <c r="M114" s="455"/>
      <c r="N114" s="455"/>
      <c r="O114" s="455"/>
      <c r="P114" s="455"/>
      <c r="Q114" s="455"/>
    </row>
    <row r="115" spans="1:17" s="44" customFormat="1" ht="15" customHeight="1">
      <c r="A115" s="45"/>
      <c r="B115" s="364" t="s">
        <v>185</v>
      </c>
      <c r="C115" s="428"/>
      <c r="D115" s="382" t="str" cm="1">
        <f t="array" ref="D115">_xlfn.TEXTJOIN(", ",TRUE,_xlfn.UNIQUE(TRANSPOSE(H115:Q115)))</f>
        <v/>
      </c>
      <c r="E115" s="512"/>
      <c r="F115" s="255" t="s">
        <v>56</v>
      </c>
      <c r="G115" s="258"/>
      <c r="H115" s="455"/>
      <c r="I115" s="455"/>
      <c r="J115" s="455"/>
      <c r="K115" s="455"/>
      <c r="L115" s="455"/>
      <c r="M115" s="455"/>
      <c r="N115" s="455"/>
      <c r="O115" s="455"/>
      <c r="P115" s="455"/>
      <c r="Q115" s="455"/>
    </row>
    <row r="116" spans="1:17" ht="15" customHeight="1">
      <c r="A116" s="892"/>
      <c r="B116" s="891" t="s">
        <v>186</v>
      </c>
      <c r="C116" s="893"/>
      <c r="D116" s="438" t="str" cm="1">
        <f t="array" ref="D116">_xlfn.TEXTJOIN(", ",TRUE,_xlfn.UNIQUE(TRANSPOSE(H116:Q116)))</f>
        <v/>
      </c>
      <c r="E116" s="894"/>
      <c r="F116" s="237" t="s">
        <v>56</v>
      </c>
      <c r="G116" s="258"/>
      <c r="H116" s="456"/>
      <c r="I116" s="456"/>
      <c r="J116" s="456"/>
      <c r="K116" s="456"/>
      <c r="L116" s="456"/>
      <c r="M116" s="456"/>
      <c r="N116" s="456"/>
      <c r="O116" s="456"/>
      <c r="P116" s="456"/>
      <c r="Q116" s="456"/>
    </row>
    <row r="117" spans="1:17" ht="15" customHeight="1">
      <c r="A117" s="892"/>
      <c r="B117" s="891"/>
      <c r="C117" s="893"/>
      <c r="D117" s="382" t="str" cm="1">
        <f t="array" ref="D117">_xlfn.TEXTJOIN(", ",TRUE,_xlfn.UNIQUE(TRANSPOSE(H117:Q117)))</f>
        <v/>
      </c>
      <c r="E117" s="894"/>
      <c r="F117" s="237" t="s">
        <v>56</v>
      </c>
      <c r="G117" s="258"/>
      <c r="H117" s="457"/>
      <c r="I117" s="457"/>
      <c r="J117" s="457"/>
      <c r="K117" s="457"/>
      <c r="L117" s="457"/>
      <c r="M117" s="457"/>
      <c r="N117" s="457"/>
      <c r="O117" s="457"/>
      <c r="P117" s="457"/>
      <c r="Q117" s="457"/>
    </row>
    <row r="118" spans="1:17" ht="15" customHeight="1">
      <c r="A118" s="363"/>
      <c r="B118" s="82" t="s">
        <v>187</v>
      </c>
      <c r="C118" s="406"/>
      <c r="D118" s="382" t="str" cm="1">
        <f t="array" ref="D118">_xlfn.TEXTJOIN(", ",TRUE,_xlfn.UNIQUE(TRANSPOSE(H118:Q118)))</f>
        <v/>
      </c>
      <c r="E118" s="513"/>
      <c r="F118" s="237" t="s">
        <v>56</v>
      </c>
      <c r="G118" s="258"/>
      <c r="H118" s="458"/>
      <c r="I118" s="458"/>
      <c r="J118" s="458"/>
      <c r="K118" s="458"/>
      <c r="L118" s="458"/>
      <c r="M118" s="458"/>
      <c r="N118" s="458"/>
      <c r="O118" s="458"/>
      <c r="P118" s="458"/>
      <c r="Q118" s="458"/>
    </row>
    <row r="119" spans="1:17" ht="15" customHeight="1">
      <c r="A119" s="40"/>
      <c r="B119" s="43" t="s">
        <v>188</v>
      </c>
      <c r="C119" s="406" t="s">
        <v>189</v>
      </c>
      <c r="D119" s="441">
        <f>SUM(H119:Q119)</f>
        <v>0</v>
      </c>
      <c r="E119" s="509"/>
      <c r="F119" s="237" t="s">
        <v>56</v>
      </c>
      <c r="G119" s="258"/>
      <c r="H119" s="458"/>
      <c r="I119" s="458"/>
      <c r="J119" s="458"/>
      <c r="K119" s="458"/>
      <c r="L119" s="458"/>
      <c r="M119" s="458"/>
      <c r="N119" s="458"/>
      <c r="O119" s="458"/>
      <c r="P119" s="458"/>
      <c r="Q119" s="458"/>
    </row>
    <row r="120" spans="1:17" ht="15" customHeight="1">
      <c r="A120" s="40"/>
      <c r="B120" s="43" t="s">
        <v>190</v>
      </c>
      <c r="C120" s="407"/>
      <c r="D120" s="439">
        <f t="shared" ref="D120:D127" si="2">SUM(H120:Q120)</f>
        <v>0</v>
      </c>
      <c r="E120" s="509"/>
      <c r="F120" s="237" t="s">
        <v>56</v>
      </c>
      <c r="G120" s="258"/>
      <c r="H120" s="459"/>
      <c r="I120" s="459"/>
      <c r="J120" s="459"/>
      <c r="K120" s="459"/>
      <c r="L120" s="459"/>
      <c r="M120" s="459"/>
      <c r="N120" s="459"/>
      <c r="O120" s="459"/>
      <c r="P120" s="459"/>
      <c r="Q120" s="459"/>
    </row>
    <row r="121" spans="1:17" ht="15" customHeight="1">
      <c r="A121" s="40"/>
      <c r="B121" s="43" t="s">
        <v>191</v>
      </c>
      <c r="C121" s="407"/>
      <c r="D121" s="439">
        <f t="shared" si="2"/>
        <v>0</v>
      </c>
      <c r="E121" s="509"/>
      <c r="F121" s="237"/>
      <c r="G121" s="258"/>
      <c r="H121" s="460"/>
      <c r="I121" s="460"/>
      <c r="J121" s="460"/>
      <c r="K121" s="460"/>
      <c r="L121" s="460"/>
      <c r="M121" s="460"/>
      <c r="N121" s="460"/>
      <c r="O121" s="460"/>
      <c r="P121" s="460"/>
      <c r="Q121" s="460"/>
    </row>
    <row r="122" spans="1:17" ht="15" customHeight="1">
      <c r="A122" s="40"/>
      <c r="B122" s="43" t="s">
        <v>192</v>
      </c>
      <c r="C122" s="407"/>
      <c r="D122" s="439">
        <f t="shared" si="2"/>
        <v>0</v>
      </c>
      <c r="E122" s="509"/>
      <c r="F122" s="237"/>
      <c r="G122" s="258"/>
      <c r="H122" s="460"/>
      <c r="I122" s="460"/>
      <c r="J122" s="460"/>
      <c r="K122" s="460"/>
      <c r="L122" s="460"/>
      <c r="M122" s="460"/>
      <c r="N122" s="460"/>
      <c r="O122" s="460"/>
      <c r="P122" s="460"/>
      <c r="Q122" s="460"/>
    </row>
    <row r="123" spans="1:17" ht="15" customHeight="1">
      <c r="A123" s="40"/>
      <c r="B123" s="43" t="s">
        <v>193</v>
      </c>
      <c r="C123" s="407"/>
      <c r="D123" s="439">
        <f t="shared" si="2"/>
        <v>0</v>
      </c>
      <c r="E123" s="509"/>
      <c r="F123" s="237"/>
      <c r="G123" s="258"/>
      <c r="H123" s="460"/>
      <c r="I123" s="460"/>
      <c r="J123" s="460"/>
      <c r="K123" s="460"/>
      <c r="L123" s="460"/>
      <c r="M123" s="460"/>
      <c r="N123" s="460"/>
      <c r="O123" s="460"/>
      <c r="P123" s="460"/>
      <c r="Q123" s="460"/>
    </row>
    <row r="124" spans="1:17" ht="15" customHeight="1">
      <c r="A124" s="40"/>
      <c r="B124" s="43" t="s">
        <v>194</v>
      </c>
      <c r="C124" s="407"/>
      <c r="D124" s="439">
        <f t="shared" si="2"/>
        <v>0</v>
      </c>
      <c r="E124" s="509"/>
      <c r="F124" s="237"/>
      <c r="G124" s="258"/>
      <c r="H124" s="455"/>
      <c r="I124" s="455"/>
      <c r="J124" s="455"/>
      <c r="K124" s="455"/>
      <c r="L124" s="455"/>
      <c r="M124" s="455"/>
      <c r="N124" s="455"/>
      <c r="O124" s="455"/>
      <c r="P124" s="455"/>
      <c r="Q124" s="455"/>
    </row>
    <row r="125" spans="1:17" ht="30" customHeight="1">
      <c r="A125" s="40"/>
      <c r="B125" s="43" t="s">
        <v>195</v>
      </c>
      <c r="C125" s="407" t="s">
        <v>142</v>
      </c>
      <c r="D125" s="439">
        <f t="shared" si="2"/>
        <v>0</v>
      </c>
      <c r="E125" s="509"/>
      <c r="F125" s="237" t="s">
        <v>56</v>
      </c>
      <c r="G125" s="258"/>
      <c r="H125" s="455"/>
      <c r="I125" s="455"/>
      <c r="J125" s="455"/>
      <c r="K125" s="455"/>
      <c r="L125" s="455"/>
      <c r="M125" s="455"/>
      <c r="N125" s="455"/>
      <c r="O125" s="455"/>
      <c r="P125" s="455"/>
      <c r="Q125" s="455"/>
    </row>
    <row r="126" spans="1:17" ht="30" customHeight="1">
      <c r="A126" s="40"/>
      <c r="B126" s="43" t="s">
        <v>196</v>
      </c>
      <c r="C126" s="407" t="s">
        <v>197</v>
      </c>
      <c r="D126" s="439">
        <f t="shared" si="2"/>
        <v>0</v>
      </c>
      <c r="E126" s="509"/>
      <c r="F126" s="237" t="s">
        <v>56</v>
      </c>
      <c r="G126" s="258"/>
      <c r="H126" s="461"/>
      <c r="I126" s="461"/>
      <c r="J126" s="461"/>
      <c r="K126" s="461"/>
      <c r="L126" s="461"/>
      <c r="M126" s="461"/>
      <c r="N126" s="461"/>
      <c r="O126" s="461"/>
      <c r="P126" s="461"/>
      <c r="Q126" s="461"/>
    </row>
    <row r="127" spans="1:17" ht="15" customHeight="1">
      <c r="A127" s="40"/>
      <c r="B127" s="43" t="s">
        <v>198</v>
      </c>
      <c r="C127" s="407"/>
      <c r="D127" s="439">
        <f t="shared" si="2"/>
        <v>0</v>
      </c>
      <c r="E127" s="509"/>
      <c r="F127" s="237" t="s">
        <v>56</v>
      </c>
      <c r="G127" s="258"/>
      <c r="H127" s="461"/>
      <c r="I127" s="461"/>
      <c r="J127" s="461"/>
      <c r="K127" s="461"/>
      <c r="L127" s="461"/>
      <c r="M127" s="461"/>
      <c r="N127" s="461"/>
      <c r="O127" s="461"/>
      <c r="P127" s="461"/>
      <c r="Q127" s="461"/>
    </row>
    <row r="128" spans="1:17" ht="15" customHeight="1">
      <c r="A128" s="40"/>
      <c r="B128" s="43" t="s">
        <v>199</v>
      </c>
      <c r="C128" s="407"/>
      <c r="D128" s="382" t="str" cm="1">
        <f t="array" ref="D128">_xlfn.TEXTJOIN(", ",TRUE,_xlfn.UNIQUE(TRANSPOSE(H128:Q128)))</f>
        <v/>
      </c>
      <c r="E128" s="509"/>
      <c r="F128" s="237"/>
      <c r="G128" s="258"/>
      <c r="H128" s="461"/>
      <c r="I128" s="461"/>
      <c r="J128" s="461"/>
      <c r="K128" s="461"/>
      <c r="L128" s="461"/>
      <c r="M128" s="461"/>
      <c r="N128" s="461"/>
      <c r="O128" s="461"/>
      <c r="P128" s="461"/>
      <c r="Q128" s="461"/>
    </row>
    <row r="129" spans="1:17" ht="15" customHeight="1">
      <c r="A129" s="40"/>
      <c r="B129" s="43" t="s">
        <v>200</v>
      </c>
      <c r="C129" s="407"/>
      <c r="D129" s="439">
        <f>SUM(H129:Q129)</f>
        <v>0</v>
      </c>
      <c r="E129" s="509"/>
      <c r="F129" s="237" t="s">
        <v>56</v>
      </c>
      <c r="G129" s="258"/>
      <c r="H129" s="461"/>
      <c r="I129" s="461"/>
      <c r="J129" s="461"/>
      <c r="K129" s="461"/>
      <c r="L129" s="461"/>
      <c r="M129" s="461"/>
      <c r="N129" s="461"/>
      <c r="O129" s="461"/>
      <c r="P129" s="461"/>
      <c r="Q129" s="461"/>
    </row>
    <row r="130" spans="1:17" ht="15" customHeight="1">
      <c r="A130" s="40"/>
      <c r="B130" s="43" t="s">
        <v>201</v>
      </c>
      <c r="C130" s="407"/>
      <c r="D130" s="382" t="str" cm="1">
        <f t="array" ref="D130">_xlfn.TEXTJOIN(", ",TRUE,_xlfn.UNIQUE(TRANSPOSE(H130:Q130)))</f>
        <v/>
      </c>
      <c r="E130" s="509"/>
      <c r="F130" s="237"/>
      <c r="G130" s="258"/>
      <c r="H130" s="461"/>
      <c r="I130" s="461"/>
      <c r="J130" s="461"/>
      <c r="K130" s="461"/>
      <c r="L130" s="461"/>
      <c r="M130" s="461"/>
      <c r="N130" s="461"/>
      <c r="O130" s="461"/>
      <c r="P130" s="461"/>
      <c r="Q130" s="461"/>
    </row>
    <row r="131" spans="1:17" ht="15" customHeight="1">
      <c r="A131" s="40"/>
      <c r="B131" s="43" t="s">
        <v>202</v>
      </c>
      <c r="C131" s="407"/>
      <c r="D131" s="439">
        <f>SUM(H131:Q131)</f>
        <v>0</v>
      </c>
      <c r="E131" s="509"/>
      <c r="F131" s="237" t="s">
        <v>56</v>
      </c>
      <c r="G131" s="258"/>
      <c r="H131" s="461"/>
      <c r="I131" s="461"/>
      <c r="J131" s="461"/>
      <c r="K131" s="461"/>
      <c r="L131" s="461"/>
      <c r="M131" s="461"/>
      <c r="N131" s="461"/>
      <c r="O131" s="461"/>
      <c r="P131" s="461"/>
      <c r="Q131" s="461"/>
    </row>
    <row r="132" spans="1:17" ht="60" customHeight="1">
      <c r="A132" s="40"/>
      <c r="B132" s="43" t="s">
        <v>203</v>
      </c>
      <c r="C132" s="407" t="s">
        <v>204</v>
      </c>
      <c r="D132" s="447">
        <f>SUM(H132:Q132)</f>
        <v>0</v>
      </c>
      <c r="E132" s="509"/>
      <c r="F132" s="237" t="s">
        <v>56</v>
      </c>
      <c r="G132" s="258"/>
      <c r="H132" s="525"/>
      <c r="I132" s="525"/>
      <c r="J132" s="525"/>
      <c r="K132" s="525"/>
      <c r="L132" s="525"/>
      <c r="M132" s="525"/>
      <c r="N132" s="525"/>
      <c r="O132" s="525"/>
      <c r="P132" s="525"/>
      <c r="Q132" s="525"/>
    </row>
    <row r="133" spans="1:17" ht="15" customHeight="1">
      <c r="A133" s="40"/>
      <c r="B133" s="43" t="s">
        <v>205</v>
      </c>
      <c r="C133" s="407"/>
      <c r="D133" s="439">
        <f>SUM(H133:Q133)</f>
        <v>0</v>
      </c>
      <c r="E133" s="509"/>
      <c r="F133" s="237" t="s">
        <v>56</v>
      </c>
      <c r="G133" s="258"/>
      <c r="H133" s="525"/>
      <c r="I133" s="525"/>
      <c r="J133" s="525"/>
      <c r="K133" s="525"/>
      <c r="L133" s="525"/>
      <c r="M133" s="525"/>
      <c r="N133" s="525"/>
      <c r="O133" s="525"/>
      <c r="P133" s="525"/>
      <c r="Q133" s="525"/>
    </row>
    <row r="134" spans="1:17" ht="15" customHeight="1">
      <c r="A134" s="40"/>
      <c r="B134" s="43" t="s">
        <v>206</v>
      </c>
      <c r="C134" s="434"/>
      <c r="D134" s="382" t="str" cm="1">
        <f t="array" ref="D134">_xlfn.TEXTJOIN(", ",TRUE,_xlfn.UNIQUE(TRANSPOSE(H134:Q134)))</f>
        <v/>
      </c>
      <c r="E134" s="502"/>
      <c r="F134" s="237"/>
      <c r="G134" s="258"/>
      <c r="H134" s="460"/>
      <c r="I134" s="460"/>
      <c r="J134" s="460"/>
      <c r="K134" s="460"/>
      <c r="L134" s="460"/>
      <c r="M134" s="460"/>
      <c r="N134" s="460"/>
      <c r="O134" s="460"/>
      <c r="P134" s="460"/>
      <c r="Q134" s="460"/>
    </row>
    <row r="135" spans="1:17" ht="15" customHeight="1">
      <c r="A135" s="372"/>
      <c r="B135" s="373" t="s">
        <v>207</v>
      </c>
      <c r="C135" s="435" t="s">
        <v>208</v>
      </c>
      <c r="D135" s="439">
        <f>SUM(H135:Q135)</f>
        <v>0</v>
      </c>
      <c r="E135" s="509"/>
      <c r="F135" s="237"/>
      <c r="G135" s="258"/>
      <c r="H135" s="378">
        <f t="shared" ref="H135:Q135" si="3">SUM(H126:H133)</f>
        <v>0</v>
      </c>
      <c r="I135" s="378">
        <f t="shared" si="3"/>
        <v>0</v>
      </c>
      <c r="J135" s="378">
        <f t="shared" si="3"/>
        <v>0</v>
      </c>
      <c r="K135" s="378">
        <f t="shared" si="3"/>
        <v>0</v>
      </c>
      <c r="L135" s="378">
        <f t="shared" si="3"/>
        <v>0</v>
      </c>
      <c r="M135" s="378">
        <f t="shared" si="3"/>
        <v>0</v>
      </c>
      <c r="N135" s="378">
        <f t="shared" si="3"/>
        <v>0</v>
      </c>
      <c r="O135" s="378">
        <f t="shared" si="3"/>
        <v>0</v>
      </c>
      <c r="P135" s="378">
        <f t="shared" si="3"/>
        <v>0</v>
      </c>
      <c r="Q135" s="378">
        <f t="shared" si="3"/>
        <v>0</v>
      </c>
    </row>
    <row r="136" spans="1:17">
      <c r="F136" s="14"/>
    </row>
    <row r="137" spans="1:17">
      <c r="F137" s="14"/>
    </row>
    <row r="138" spans="1:17">
      <c r="F138" s="14"/>
    </row>
    <row r="139" spans="1:17">
      <c r="F139" s="14"/>
    </row>
    <row r="140" spans="1:17">
      <c r="F140" s="14"/>
    </row>
    <row r="141" spans="1:17">
      <c r="F141" s="14"/>
    </row>
    <row r="142" spans="1:17">
      <c r="F142" s="14"/>
    </row>
    <row r="143" spans="1:17">
      <c r="F143" s="14"/>
    </row>
    <row r="144" spans="1:17">
      <c r="F144" s="14"/>
    </row>
    <row r="145" spans="6:6">
      <c r="F145" s="14"/>
    </row>
    <row r="146" spans="6:6">
      <c r="F146" s="14"/>
    </row>
    <row r="147" spans="6:6">
      <c r="F147" s="14"/>
    </row>
    <row r="148" spans="6:6">
      <c r="F148" s="14"/>
    </row>
  </sheetData>
  <sheetProtection algorithmName="SHA-512" hashValue="Qu5MEYulcrZNi5624DdRMjjqRNU0iiyckANbvuflJzksCx4lO+17IHPC7oH8L53NKhnRCbrtv2nsvH5KacExwg==" saltValue="bAr/4yzccssk1G2t7/kxLg==" spinCount="100000" sheet="1" sort="0" autoFilter="0"/>
  <autoFilter ref="F8:F135" xr:uid="{00000000-0009-0000-0000-000001000000}"/>
  <mergeCells count="18">
    <mergeCell ref="C38:C40"/>
    <mergeCell ref="B116:B117"/>
    <mergeCell ref="A116:A117"/>
    <mergeCell ref="C116:C117"/>
    <mergeCell ref="E116:E117"/>
    <mergeCell ref="B60:B61"/>
    <mergeCell ref="A60:A61"/>
    <mergeCell ref="C60:C61"/>
    <mergeCell ref="E60:E61"/>
    <mergeCell ref="E5:E6"/>
    <mergeCell ref="B1:D1"/>
    <mergeCell ref="C32:C34"/>
    <mergeCell ref="A5:B5"/>
    <mergeCell ref="A6:B6"/>
    <mergeCell ref="C5:D5"/>
    <mergeCell ref="C6:D6"/>
    <mergeCell ref="B2:D2"/>
    <mergeCell ref="B3:D3"/>
  </mergeCells>
  <conditionalFormatting sqref="D92">
    <cfRule type="expression" dxfId="15" priority="1">
      <formula>$D$119&lt;&gt;$D$72</formula>
    </cfRule>
  </conditionalFormatting>
  <conditionalFormatting sqref="D119">
    <cfRule type="expression" dxfId="14" priority="2">
      <formula>$D$119&lt;&gt;$D$72</formula>
    </cfRule>
  </conditionalFormatting>
  <conditionalFormatting sqref="D135">
    <cfRule type="cellIs" dxfId="13" priority="7" operator="notEqual">
      <formula>$D$81</formula>
    </cfRule>
    <cfRule type="expression" dxfId="12" priority="8">
      <formula>"&lt;&gt;$D$85"</formula>
    </cfRule>
    <cfRule type="expression" dxfId="11" priority="9">
      <formula>"&lt;&gt;$D$85"</formula>
    </cfRule>
  </conditionalFormatting>
  <conditionalFormatting sqref="H52:Q52">
    <cfRule type="containsText" dxfId="10" priority="4" operator="containsText" text="FALSE">
      <formula>NOT(ISERROR(SEARCH("FALSE",H52)))</formula>
    </cfRule>
    <cfRule type="cellIs" dxfId="9" priority="5" operator="lessThanOrEqual">
      <formula>0</formula>
    </cfRule>
    <cfRule type="cellIs" dxfId="8" priority="6" operator="equal">
      <formula>"'FALSE'"</formula>
    </cfRule>
  </conditionalFormatting>
  <hyperlinks>
    <hyperlink ref="C56" r:id="rId1" display="See HPD Rehab Classification" xr:uid="{00000000-0004-0000-0100-000000000000}"/>
    <hyperlink ref="C83" r:id="rId2" xr:uid="{00000000-0004-0000-0100-000001000000}"/>
    <hyperlink ref="C38" r:id="rId3" display="See HPD Rehab Classification" xr:uid="{00000000-0004-0000-0100-000002000000}"/>
  </hyperlinks>
  <pageMargins left="0.25" right="0.25" top="0.75" bottom="0.75" header="0.3" footer="0.3"/>
  <pageSetup paperSize="3" scale="88" fitToHeight="0" orientation="landscape" r:id="rId4"/>
  <ignoredErrors>
    <ignoredError sqref="D33:D34 D52" unlockedFormula="1"/>
  </ignoredErrors>
  <extLst>
    <ext xmlns:x14="http://schemas.microsoft.com/office/spreadsheetml/2009/9/main" uri="{CCE6A557-97BC-4b89-ADB6-D9C93CAAB3DF}">
      <x14:dataValidations xmlns:xm="http://schemas.microsoft.com/office/excel/2006/main" count="55">
        <x14:dataValidation type="list" allowBlank="1" showInputMessage="1" showErrorMessage="1" xr:uid="{00000000-0002-0000-0100-000000000000}">
          <x14:formula1>
            <xm:f>'HIDE - Project-Bldgs dropdowns'!$C$29:$D$29</xm:f>
          </x14:formula1>
          <xm:sqref>D29</xm:sqref>
        </x14:dataValidation>
        <x14:dataValidation type="list" allowBlank="1" showInputMessage="1" showErrorMessage="1" xr:uid="{00000000-0002-0000-0100-000001000000}">
          <x14:formula1>
            <xm:f>'HIDE - Project-Bldgs dropdowns'!$C$31:$D$31</xm:f>
          </x14:formula1>
          <xm:sqref>D31</xm:sqref>
        </x14:dataValidation>
        <x14:dataValidation type="list" allowBlank="1" showInputMessage="1" showErrorMessage="1" xr:uid="{00000000-0002-0000-0100-000002000000}">
          <x14:formula1>
            <xm:f>'HIDE - Project-Bldgs dropdowns'!$C$13:$D$13</xm:f>
          </x14:formula1>
          <xm:sqref>D13</xm:sqref>
        </x14:dataValidation>
        <x14:dataValidation type="list" allowBlank="1" showInputMessage="1" showErrorMessage="1" xr:uid="{00000000-0002-0000-0100-000003000000}">
          <x14:formula1>
            <xm:f>'HIDE - Project-Bldgs dropdowns'!$C$86:$P$86</xm:f>
          </x14:formula1>
          <xm:sqref>H86:Q86</xm:sqref>
        </x14:dataValidation>
        <x14:dataValidation type="list" allowBlank="1" showInputMessage="1" showErrorMessage="1" xr:uid="{00000000-0002-0000-0100-000004000000}">
          <x14:formula1>
            <xm:f>'HIDE - Project-Bldgs dropdowns'!$C$87:$J$87</xm:f>
          </x14:formula1>
          <xm:sqref>H87:Q87</xm:sqref>
        </x14:dataValidation>
        <x14:dataValidation type="list" allowBlank="1" showInputMessage="1" showErrorMessage="1" xr:uid="{00000000-0002-0000-0100-000005000000}">
          <x14:formula1>
            <xm:f>'HIDE - Project-Bldgs dropdowns'!$C$88:$Z$88</xm:f>
          </x14:formula1>
          <xm:sqref>H88:Q88</xm:sqref>
        </x14:dataValidation>
        <x14:dataValidation type="list" allowBlank="1" showInputMessage="1" showErrorMessage="1" xr:uid="{00000000-0002-0000-0100-000006000000}">
          <x14:formula1>
            <xm:f>'HIDE - Project-Bldgs dropdowns'!$C$89:$E$89</xm:f>
          </x14:formula1>
          <xm:sqref>H89:Q89</xm:sqref>
        </x14:dataValidation>
        <x14:dataValidation type="list" allowBlank="1" showInputMessage="1" showErrorMessage="1" xr:uid="{00000000-0002-0000-0100-000007000000}">
          <x14:formula1>
            <xm:f>'HIDE - Project-Bldgs dropdowns'!$C$91:$G$91</xm:f>
          </x14:formula1>
          <xm:sqref>H91:Q91</xm:sqref>
        </x14:dataValidation>
        <x14:dataValidation type="list" allowBlank="1" showInputMessage="1" showErrorMessage="1" xr:uid="{00000000-0002-0000-0100-000008000000}">
          <x14:formula1>
            <xm:f>'HIDE - Project-Bldgs dropdowns'!$C$93:$D$93</xm:f>
          </x14:formula1>
          <xm:sqref>H93:Q93</xm:sqref>
        </x14:dataValidation>
        <x14:dataValidation type="list" allowBlank="1" showInputMessage="1" showErrorMessage="1" xr:uid="{00000000-0002-0000-0100-000009000000}">
          <x14:formula1>
            <xm:f>'HIDE - Project-Bldgs dropdowns'!$C$94:$D$94</xm:f>
          </x14:formula1>
          <xm:sqref>H94:Q94</xm:sqref>
        </x14:dataValidation>
        <x14:dataValidation type="list" allowBlank="1" showInputMessage="1" showErrorMessage="1" xr:uid="{00000000-0002-0000-0100-00000A000000}">
          <x14:formula1>
            <xm:f>'HIDE - Project-Bldgs dropdowns'!$C$95:$D$95</xm:f>
          </x14:formula1>
          <xm:sqref>H95:Q95</xm:sqref>
        </x14:dataValidation>
        <x14:dataValidation type="list" allowBlank="1" showInputMessage="1" showErrorMessage="1" xr:uid="{00000000-0002-0000-0100-00000B000000}">
          <x14:formula1>
            <xm:f>'HIDE - Project-Bldgs dropdowns'!$C$96:$D$96</xm:f>
          </x14:formula1>
          <xm:sqref>H96:Q96</xm:sqref>
        </x14:dataValidation>
        <x14:dataValidation type="list" allowBlank="1" showInputMessage="1" showErrorMessage="1" xr:uid="{00000000-0002-0000-0100-00000C000000}">
          <x14:formula1>
            <xm:f>'HIDE - Project-Bldgs dropdowns'!$C$99:$F$99</xm:f>
          </x14:formula1>
          <xm:sqref>H99:Q99</xm:sqref>
        </x14:dataValidation>
        <x14:dataValidation type="list" allowBlank="1" showInputMessage="1" showErrorMessage="1" xr:uid="{00000000-0002-0000-0100-00000D000000}">
          <x14:formula1>
            <xm:f>'HIDE - Project-Bldgs dropdowns'!$C$36:$E$36</xm:f>
          </x14:formula1>
          <xm:sqref>D36</xm:sqref>
        </x14:dataValidation>
        <x14:dataValidation type="list" allowBlank="1" showInputMessage="1" showErrorMessage="1" xr:uid="{00000000-0002-0000-0100-00000E000000}">
          <x14:formula1>
            <xm:f>'HIDE - Project-Bldgs dropdowns'!$C$37:$D$37</xm:f>
          </x14:formula1>
          <xm:sqref>D37</xm:sqref>
        </x14:dataValidation>
        <x14:dataValidation type="list" allowBlank="1" showInputMessage="1" showErrorMessage="1" xr:uid="{00000000-0002-0000-0100-00000F000000}">
          <x14:formula1>
            <xm:f>'HIDE - Project-Bldgs dropdowns'!$C$56:$E$56</xm:f>
          </x14:formula1>
          <xm:sqref>H56:Q56</xm:sqref>
        </x14:dataValidation>
        <x14:dataValidation type="list" allowBlank="1" showInputMessage="1" showErrorMessage="1" xr:uid="{00000000-0002-0000-0100-000010000000}">
          <x14:formula1>
            <xm:f>'HIDE - Project-Bldgs dropdowns'!$C$59:$H$59</xm:f>
          </x14:formula1>
          <xm:sqref>H59:Q59</xm:sqref>
        </x14:dataValidation>
        <x14:dataValidation type="list" allowBlank="1" showInputMessage="1" showErrorMessage="1" xr:uid="{00000000-0002-0000-0100-000011000000}">
          <x14:formula1>
            <xm:f>'HIDE - Project-Bldgs dropdowns'!$C$62:$I$62</xm:f>
          </x14:formula1>
          <xm:sqref>H62:Q62</xm:sqref>
        </x14:dataValidation>
        <x14:dataValidation type="list" allowBlank="1" showInputMessage="1" showErrorMessage="1" xr:uid="{00000000-0002-0000-0100-000013000000}">
          <x14:formula1>
            <xm:f>'HIDE - Project-Bldgs dropdowns'!$C$68:$E$68</xm:f>
          </x14:formula1>
          <xm:sqref>H68:Q68</xm:sqref>
        </x14:dataValidation>
        <x14:dataValidation type="list" allowBlank="1" showInputMessage="1" showErrorMessage="1" xr:uid="{00000000-0002-0000-0100-000014000000}">
          <x14:formula1>
            <xm:f>'HIDE - Project-Bldgs dropdowns'!$C$101:$D$101</xm:f>
          </x14:formula1>
          <xm:sqref>H101:Q101</xm:sqref>
        </x14:dataValidation>
        <x14:dataValidation type="list" allowBlank="1" showInputMessage="1" showErrorMessage="1" xr:uid="{00000000-0002-0000-0100-000015000000}">
          <x14:formula1>
            <xm:f>'HIDE - Project-Bldgs dropdowns'!$C$102:$F$102</xm:f>
          </x14:formula1>
          <xm:sqref>H102:Q102</xm:sqref>
        </x14:dataValidation>
        <x14:dataValidation type="list" allowBlank="1" showInputMessage="1" showErrorMessage="1" xr:uid="{00000000-0002-0000-0100-000016000000}">
          <x14:formula1>
            <xm:f>'HIDE - Project-Bldgs dropdowns'!$C$103:$D$103</xm:f>
          </x14:formula1>
          <xm:sqref>H103:Q103</xm:sqref>
        </x14:dataValidation>
        <x14:dataValidation type="list" allowBlank="1" showInputMessage="1" showErrorMessage="1" xr:uid="{00000000-0002-0000-0100-000017000000}">
          <x14:formula1>
            <xm:f>'HIDE - Project-Bldgs dropdowns'!$C$104:$D$104</xm:f>
          </x14:formula1>
          <xm:sqref>H104:Q104</xm:sqref>
        </x14:dataValidation>
        <x14:dataValidation type="list" allowBlank="1" showInputMessage="1" showErrorMessage="1" xr:uid="{00000000-0002-0000-0100-000018000000}">
          <x14:formula1>
            <xm:f>'HIDE - Project-Bldgs dropdowns'!$C$105:$D$105</xm:f>
          </x14:formula1>
          <xm:sqref>H105:Q105</xm:sqref>
        </x14:dataValidation>
        <x14:dataValidation type="list" allowBlank="1" showInputMessage="1" showErrorMessage="1" xr:uid="{00000000-0002-0000-0100-000019000000}">
          <x14:formula1>
            <xm:f>'HIDE - Project-Bldgs dropdowns'!$C$106:$D$106</xm:f>
          </x14:formula1>
          <xm:sqref>H106:Q106</xm:sqref>
        </x14:dataValidation>
        <x14:dataValidation type="list" allowBlank="1" showInputMessage="1" showErrorMessage="1" xr:uid="{00000000-0002-0000-0100-00001A000000}">
          <x14:formula1>
            <xm:f>'HIDE - Project-Bldgs dropdowns'!$C$107:$D$107</xm:f>
          </x14:formula1>
          <xm:sqref>H107:Q107</xm:sqref>
        </x14:dataValidation>
        <x14:dataValidation type="list" allowBlank="1" showInputMessage="1" showErrorMessage="1" xr:uid="{00000000-0002-0000-0100-00001B000000}">
          <x14:formula1>
            <xm:f>'HIDE - Project-Bldgs dropdowns'!$C$108:$D$108</xm:f>
          </x14:formula1>
          <xm:sqref>H108:Q108</xm:sqref>
        </x14:dataValidation>
        <x14:dataValidation type="list" allowBlank="1" showInputMessage="1" showErrorMessage="1" xr:uid="{00000000-0002-0000-0100-00001C000000}">
          <x14:formula1>
            <xm:f>'HIDE - Project-Bldgs dropdowns'!$C$6:$G$6</xm:f>
          </x14:formula1>
          <xm:sqref>C6:D6</xm:sqref>
        </x14:dataValidation>
        <x14:dataValidation type="list" allowBlank="1" showInputMessage="1" showErrorMessage="1" xr:uid="{00000000-0002-0000-0100-00001D000000}">
          <x14:formula1>
            <xm:f>'HIDE - Project-Bldgs dropdowns'!$C$113:$P$113</xm:f>
          </x14:formula1>
          <xm:sqref>H113:Q114</xm:sqref>
        </x14:dataValidation>
        <x14:dataValidation type="list" allowBlank="1" showInputMessage="1" showErrorMessage="1" xr:uid="{00000000-0002-0000-0100-00001E000000}">
          <x14:formula1>
            <xm:f>'HIDE - Project-Bldgs dropdowns'!$C$114:$J$114</xm:f>
          </x14:formula1>
          <xm:sqref>H114:Q114</xm:sqref>
        </x14:dataValidation>
        <x14:dataValidation type="list" allowBlank="1" showInputMessage="1" showErrorMessage="1" xr:uid="{00000000-0002-0000-0100-00001F000000}">
          <x14:formula1>
            <xm:f>'HIDE - Project-Bldgs dropdowns'!$C$42:$I$42</xm:f>
          </x14:formula1>
          <xm:sqref>D42</xm:sqref>
        </x14:dataValidation>
        <x14:dataValidation type="list" allowBlank="1" showInputMessage="1" showErrorMessage="1" xr:uid="{00000000-0002-0000-0100-000020000000}">
          <x14:formula1>
            <xm:f>'HIDE - Project-Bldgs dropdowns'!$C$44:$F$44</xm:f>
          </x14:formula1>
          <xm:sqref>D44</xm:sqref>
        </x14:dataValidation>
        <x14:dataValidation type="list" allowBlank="1" showInputMessage="1" showErrorMessage="1" xr:uid="{00000000-0002-0000-0100-000021000000}">
          <x14:formula1>
            <xm:f>'HIDE - Project-Bldgs dropdowns'!$C$38:$E$38</xm:f>
          </x14:formula1>
          <xm:sqref>D38</xm:sqref>
        </x14:dataValidation>
        <x14:dataValidation type="list" allowBlank="1" showInputMessage="1" showErrorMessage="1" xr:uid="{00000000-0002-0000-0100-000022000000}">
          <x14:formula1>
            <xm:f>'HIDE - Project-Bldgs dropdowns'!$C$39:$E$39</xm:f>
          </x14:formula1>
          <xm:sqref>D39</xm:sqref>
        </x14:dataValidation>
        <x14:dataValidation type="list" allowBlank="1" showInputMessage="1" showErrorMessage="1" xr:uid="{00000000-0002-0000-0100-000023000000}">
          <x14:formula1>
            <xm:f>'HIDE - Project-Bldgs dropdowns'!$C$115:$E$115</xm:f>
          </x14:formula1>
          <xm:sqref>H115:Q115</xm:sqref>
        </x14:dataValidation>
        <x14:dataValidation type="list" allowBlank="1" showInputMessage="1" showErrorMessage="1" xr:uid="{00000000-0002-0000-0100-000024000000}">
          <x14:formula1>
            <xm:f>'HIDE - Project-Bldgs dropdowns'!$C$60:$K$60</xm:f>
          </x14:formula1>
          <xm:sqref>H60:Q60</xm:sqref>
        </x14:dataValidation>
        <x14:dataValidation type="list" allowBlank="1" showInputMessage="1" showErrorMessage="1" xr:uid="{00000000-0002-0000-0100-000025000000}">
          <x14:formula1>
            <xm:f>'HIDE - Project-Bldgs dropdowns'!$C$116:$K$116</xm:f>
          </x14:formula1>
          <xm:sqref>H116:Q116</xm:sqref>
        </x14:dataValidation>
        <x14:dataValidation type="list" allowBlank="1" showInputMessage="1" showErrorMessage="1" xr:uid="{00000000-0002-0000-0100-000026000000}">
          <x14:formula1>
            <xm:f>'HIDE - Project-Bldgs dropdowns'!$C$109:$D$109</xm:f>
          </x14:formula1>
          <xm:sqref>H109:Q109</xm:sqref>
        </x14:dataValidation>
        <x14:dataValidation type="list" allowBlank="1" showInputMessage="1" showErrorMessage="1" xr:uid="{00000000-0002-0000-0100-000027000000}">
          <x14:formula1>
            <xm:f>'HIDE - Project-Bldgs dropdowns'!$C$110:$D$110</xm:f>
          </x14:formula1>
          <xm:sqref>H110:Q110</xm:sqref>
        </x14:dataValidation>
        <x14:dataValidation type="list" allowBlank="1" showInputMessage="1" showErrorMessage="1" xr:uid="{00000000-0002-0000-0100-000028000000}">
          <x14:formula1>
            <xm:f>'HIDE - Project-Bldgs dropdowns'!$C$28:$T$28</xm:f>
          </x14:formula1>
          <xm:sqref>D28</xm:sqref>
        </x14:dataValidation>
        <x14:dataValidation type="list" allowBlank="1" showInputMessage="1" showErrorMessage="1" xr:uid="{00000000-0002-0000-0100-000029000000}">
          <x14:formula1>
            <xm:f>'HIDE - Project-Bldgs dropdowns'!$C$27:$S$27</xm:f>
          </x14:formula1>
          <xm:sqref>D27</xm:sqref>
        </x14:dataValidation>
        <x14:dataValidation type="list" allowBlank="1" showInputMessage="1" showErrorMessage="1" xr:uid="{00000000-0002-0000-0100-00002A000000}">
          <x14:formula1>
            <xm:f>'HIDE - Project-Bldgs dropdowns'!$C$14:$D$14</xm:f>
          </x14:formula1>
          <xm:sqref>D14</xm:sqref>
        </x14:dataValidation>
        <x14:dataValidation type="list" allowBlank="1" showInputMessage="1" showErrorMessage="1" xr:uid="{00000000-0002-0000-0100-00002B000000}">
          <x14:formula1>
            <xm:f>'HIDE - Project-Bldgs dropdowns'!$C$69:$D$69</xm:f>
          </x14:formula1>
          <xm:sqref>H69:Q69</xm:sqref>
        </x14:dataValidation>
        <x14:dataValidation type="list" allowBlank="1" showInputMessage="1" showErrorMessage="1" xr:uid="{00000000-0002-0000-0100-00002C000000}">
          <x14:formula1>
            <xm:f>'HIDE - Project-Bldgs dropdowns'!$C$58:$E$58</xm:f>
          </x14:formula1>
          <xm:sqref>H58:Q58</xm:sqref>
        </x14:dataValidation>
        <x14:dataValidation type="list" allowBlank="1" showInputMessage="1" showErrorMessage="1" xr:uid="{00000000-0002-0000-0100-00002E000000}">
          <x14:formula1>
            <xm:f>'HIDE - Project-Bldgs dropdowns'!$C$82:$F$82</xm:f>
          </x14:formula1>
          <xm:sqref>H82:Q82</xm:sqref>
        </x14:dataValidation>
        <x14:dataValidation type="list" allowBlank="1" showInputMessage="1" showErrorMessage="1" xr:uid="{00000000-0002-0000-0100-00002F000000}">
          <x14:formula1>
            <xm:f>'HIDE - Project-Bldgs dropdowns'!$C$30:$E$30</xm:f>
          </x14:formula1>
          <xm:sqref>D30</xm:sqref>
        </x14:dataValidation>
        <x14:dataValidation type="list" allowBlank="1" showInputMessage="1" showErrorMessage="1" xr:uid="{00000000-0002-0000-0100-000030000000}">
          <x14:formula1>
            <xm:f>'HIDE - Project-Bldgs dropdowns'!$C$66:$F$66</xm:f>
          </x14:formula1>
          <xm:sqref>H66:Q66</xm:sqref>
        </x14:dataValidation>
        <x14:dataValidation type="list" allowBlank="1" showInputMessage="1" showErrorMessage="1" xr:uid="{00000000-0002-0000-0100-000031000000}">
          <x14:formula1>
            <xm:f>'HIDE - Project-Bldgs dropdowns'!$C$40:$E$40</xm:f>
          </x14:formula1>
          <xm:sqref>D40</xm:sqref>
        </x14:dataValidation>
        <x14:dataValidation type="list" allowBlank="1" showInputMessage="1" showErrorMessage="1" xr:uid="{00000000-0002-0000-0100-000032000000}">
          <x14:formula1>
            <xm:f>'HIDE - Project-Bldgs dropdowns'!$C$83:$E$83</xm:f>
          </x14:formula1>
          <xm:sqref>H83:Q83</xm:sqref>
        </x14:dataValidation>
        <x14:dataValidation type="list" allowBlank="1" showInputMessage="1" showErrorMessage="1" xr:uid="{00000000-0002-0000-0100-000012000000}">
          <x14:formula1>
            <xm:f>'HIDE - Project-Bldgs dropdowns'!$C$64:$J$64</xm:f>
          </x14:formula1>
          <xm:sqref>I64:Q64</xm:sqref>
        </x14:dataValidation>
        <x14:dataValidation type="list" allowBlank="1" showInputMessage="1" showErrorMessage="1" xr:uid="{00000000-0002-0000-0100-00002D000000}">
          <x14:formula1>
            <xm:f>'HIDE - Project-Bldgs dropdowns'!$C$64:$K$64</xm:f>
          </x14:formula1>
          <xm:sqref>H64</xm:sqref>
        </x14:dataValidation>
        <x14:dataValidation type="list" allowBlank="1" showInputMessage="1" showErrorMessage="1" xr:uid="{70F0040A-D5DE-4002-8CA9-A0A28FCA166E}">
          <x14:formula1>
            <xm:f>'HIDE - Project-Bldgs dropdowns'!$C$67:$E$67</xm:f>
          </x14:formula1>
          <xm:sqref>H67:Q67</xm:sqref>
        </x14:dataValidation>
        <x14:dataValidation type="list" allowBlank="1" showInputMessage="1" showErrorMessage="1" xr:uid="{6BC3E002-270C-496B-ABDC-178C75A6F74A}">
          <x14:formula1>
            <xm:f>'HIDE - Project-Bldgs dropdowns'!$C$65:$F$65</xm:f>
          </x14:formula1>
          <xm:sqref>H65:Q65</xm:sqref>
        </x14:dataValidation>
        <x14:dataValidation type="list" allowBlank="1" showInputMessage="1" showErrorMessage="1" xr:uid="{CE4AC016-8D8E-4FD0-8C70-B6C5D45AE0DB}">
          <x14:formula1>
            <xm:f>'HIDE - Project-Bldgs dropdowns'!$C$70:$D$70</xm:f>
          </x14:formula1>
          <xm:sqref>H70:Q70</xm:sqref>
        </x14:dataValidation>
        <x14:dataValidation type="list" allowBlank="1" showInputMessage="1" showErrorMessage="1" xr:uid="{1B873AE3-B5A4-4FBB-8EEB-EC5C7527B54B}">
          <x14:formula1>
            <xm:f>'HIDE - Project-Bldgs dropdowns'!$C$63:$I$63</xm:f>
          </x14:formula1>
          <xm:sqref>H63:Q63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34998626667073579"/>
    <pageSetUpPr fitToPage="1"/>
  </sheetPr>
  <dimension ref="A1:CE148"/>
  <sheetViews>
    <sheetView showGridLines="0" zoomScaleNormal="100" workbookViewId="0">
      <pane ySplit="1" topLeftCell="A2" activePane="bottomLeft" state="frozen"/>
      <selection pane="bottomLeft" activeCell="J63" sqref="J63"/>
    </sheetView>
  </sheetViews>
  <sheetFormatPr defaultColWidth="9.140625" defaultRowHeight="13.15"/>
  <cols>
    <col min="1" max="1" width="8.7109375" style="1" customWidth="1"/>
    <col min="2" max="2" width="60.7109375" style="362" customWidth="1"/>
    <col min="3" max="20" width="20.7109375" style="241" customWidth="1"/>
    <col min="21" max="28" width="20.7109375" style="1" customWidth="1"/>
    <col min="29" max="16384" width="9.140625" style="1"/>
  </cols>
  <sheetData>
    <row r="1" spans="1:83" ht="35.1" customHeight="1">
      <c r="A1" s="109"/>
      <c r="B1" s="902" t="s">
        <v>40</v>
      </c>
      <c r="C1" s="902"/>
      <c r="D1" s="902"/>
      <c r="E1" s="113"/>
      <c r="F1" s="113"/>
      <c r="G1" s="113"/>
      <c r="H1" s="113"/>
      <c r="I1" s="113"/>
      <c r="J1" s="113"/>
      <c r="K1" s="113"/>
      <c r="L1" s="113"/>
      <c r="M1" s="113"/>
      <c r="N1" s="113"/>
      <c r="O1" s="113"/>
      <c r="P1" s="332"/>
      <c r="Q1" s="332"/>
      <c r="R1" s="332"/>
      <c r="S1" s="332"/>
      <c r="T1" s="33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CD1" s="3"/>
      <c r="CE1" s="3"/>
    </row>
    <row r="2" spans="1:83" ht="15" customHeight="1">
      <c r="A2" s="109"/>
      <c r="B2" s="904" t="s">
        <v>209</v>
      </c>
      <c r="C2" s="904"/>
      <c r="D2" s="266"/>
      <c r="E2" s="117"/>
      <c r="F2" s="117"/>
      <c r="G2" s="117"/>
      <c r="H2" s="117"/>
      <c r="I2" s="117"/>
      <c r="J2" s="117"/>
      <c r="K2" s="117"/>
      <c r="L2" s="117"/>
      <c r="M2" s="117"/>
      <c r="N2" s="117"/>
      <c r="O2" s="117"/>
      <c r="P2" s="333"/>
      <c r="Q2" s="333"/>
      <c r="R2" s="333"/>
      <c r="S2" s="333"/>
      <c r="T2" s="333"/>
      <c r="U2" s="4"/>
      <c r="V2" s="4"/>
      <c r="W2" s="4"/>
      <c r="X2" s="4"/>
      <c r="Y2" s="4"/>
      <c r="Z2" s="4"/>
      <c r="AA2" s="4"/>
      <c r="AB2" s="4"/>
      <c r="AC2" s="4"/>
      <c r="AD2" s="4"/>
      <c r="AE2" s="4"/>
      <c r="AF2" s="4"/>
      <c r="AG2" s="4"/>
      <c r="AH2" s="4"/>
      <c r="AI2" s="4"/>
      <c r="AJ2" s="4"/>
      <c r="AK2" s="4"/>
      <c r="AL2" s="4"/>
      <c r="AM2" s="4"/>
      <c r="AN2" s="4"/>
      <c r="AO2" s="4"/>
      <c r="AP2" s="4"/>
      <c r="AQ2" s="4"/>
      <c r="AR2" s="4"/>
      <c r="AS2" s="4"/>
      <c r="AT2" s="4"/>
      <c r="AU2" s="5"/>
      <c r="AV2" s="6"/>
      <c r="AW2" s="6"/>
      <c r="AX2" s="6"/>
      <c r="AY2" s="6"/>
      <c r="AZ2" s="6"/>
      <c r="BA2" s="6"/>
      <c r="BB2" s="6"/>
      <c r="BC2" s="7"/>
      <c r="BD2" s="7"/>
      <c r="BE2" s="7"/>
      <c r="BF2" s="7"/>
      <c r="BG2" s="7"/>
      <c r="BT2" s="6"/>
      <c r="BU2" s="6"/>
      <c r="CD2" s="3"/>
      <c r="CE2" s="3"/>
    </row>
    <row r="3" spans="1:83" s="8" customFormat="1" ht="15" customHeight="1">
      <c r="A3" s="119"/>
      <c r="B3" s="903"/>
      <c r="C3" s="903"/>
      <c r="D3" s="903"/>
      <c r="E3" s="118"/>
      <c r="F3" s="118"/>
      <c r="G3" s="118"/>
      <c r="H3" s="118"/>
      <c r="I3" s="118"/>
      <c r="J3" s="118"/>
      <c r="K3" s="118"/>
      <c r="L3" s="118"/>
      <c r="M3" s="118"/>
      <c r="N3" s="118"/>
      <c r="O3" s="118"/>
      <c r="P3" s="332"/>
      <c r="Q3" s="332"/>
      <c r="R3" s="332"/>
      <c r="S3" s="332"/>
      <c r="U3" s="2"/>
      <c r="V3" s="2"/>
      <c r="W3" s="2"/>
      <c r="X3" s="2"/>
      <c r="Y3" s="2"/>
      <c r="Z3" s="2"/>
      <c r="AA3" s="2"/>
      <c r="AB3" s="2"/>
      <c r="AO3" s="9"/>
      <c r="AP3" s="9"/>
      <c r="AU3" s="10"/>
      <c r="BH3" s="1"/>
      <c r="BI3" s="10"/>
      <c r="BJ3" s="10"/>
      <c r="BK3" s="10"/>
      <c r="BZ3" s="8" t="s">
        <v>43</v>
      </c>
      <c r="CD3" s="11"/>
      <c r="CE3" s="11"/>
    </row>
    <row r="4" spans="1:83" s="8" customFormat="1" ht="15" customHeight="1">
      <c r="A4" s="119"/>
      <c r="B4" s="120"/>
      <c r="C4" s="120"/>
      <c r="D4" s="120"/>
      <c r="E4" s="328"/>
      <c r="F4" s="328"/>
      <c r="G4" s="328"/>
      <c r="H4" s="328"/>
      <c r="I4" s="328"/>
      <c r="J4" s="328"/>
      <c r="K4" s="328"/>
      <c r="L4" s="328"/>
      <c r="M4" s="328"/>
      <c r="N4" s="328"/>
      <c r="O4" s="328"/>
      <c r="P4" s="332"/>
      <c r="Q4" s="332"/>
      <c r="R4" s="332"/>
      <c r="S4" s="332"/>
      <c r="U4" s="2"/>
      <c r="V4" s="2"/>
      <c r="W4" s="2"/>
      <c r="X4" s="2"/>
      <c r="Y4" s="2"/>
      <c r="Z4" s="2"/>
      <c r="AA4" s="2"/>
      <c r="AB4" s="2"/>
      <c r="AO4" s="9"/>
      <c r="AP4" s="9"/>
      <c r="AU4" s="10"/>
      <c r="BH4" s="1"/>
      <c r="BI4" s="10"/>
      <c r="BJ4" s="10"/>
      <c r="BK4" s="10"/>
      <c r="CD4" s="11"/>
      <c r="CE4" s="11"/>
    </row>
    <row r="5" spans="1:83" s="12" customFormat="1" ht="15" customHeight="1">
      <c r="A5" s="884" t="s">
        <v>44</v>
      </c>
      <c r="B5" s="884"/>
      <c r="C5" s="179"/>
      <c r="D5" s="14"/>
      <c r="E5" s="13"/>
      <c r="F5" s="13"/>
      <c r="G5" s="14"/>
      <c r="H5" s="14"/>
      <c r="I5" s="14"/>
      <c r="J5" s="14"/>
      <c r="K5" s="14"/>
      <c r="L5" s="14"/>
      <c r="M5" s="14"/>
      <c r="N5" s="14"/>
      <c r="O5" s="14"/>
      <c r="P5" s="14"/>
      <c r="Q5" s="14"/>
      <c r="R5" s="14"/>
      <c r="S5" s="14"/>
      <c r="T5" s="14"/>
    </row>
    <row r="6" spans="1:83" s="12" customFormat="1" ht="15" customHeight="1">
      <c r="A6" s="884" t="s">
        <v>47</v>
      </c>
      <c r="B6" s="884"/>
      <c r="C6" s="185" t="s">
        <v>210</v>
      </c>
      <c r="D6" s="185" t="s">
        <v>211</v>
      </c>
      <c r="E6" s="185" t="s">
        <v>212</v>
      </c>
      <c r="F6" s="185" t="s">
        <v>213</v>
      </c>
      <c r="G6" s="185" t="s">
        <v>214</v>
      </c>
      <c r="H6" s="14"/>
      <c r="I6" s="14"/>
      <c r="J6" s="14"/>
      <c r="K6" s="14"/>
      <c r="L6" s="14"/>
      <c r="M6" s="14"/>
      <c r="N6" s="14"/>
      <c r="O6" s="14"/>
      <c r="P6" s="14"/>
      <c r="Q6" s="14"/>
      <c r="R6" s="14"/>
      <c r="S6" s="14"/>
      <c r="T6" s="14"/>
    </row>
    <row r="7" spans="1:83" s="8" customFormat="1" ht="15" customHeight="1">
      <c r="A7" s="248"/>
      <c r="B7" s="248"/>
      <c r="C7" s="248"/>
      <c r="D7" s="328"/>
      <c r="E7" s="328"/>
      <c r="F7" s="328"/>
      <c r="G7" s="328"/>
      <c r="H7" s="328"/>
      <c r="I7" s="328"/>
      <c r="J7" s="328"/>
      <c r="K7" s="328"/>
      <c r="L7" s="328"/>
      <c r="M7" s="328"/>
      <c r="N7" s="328"/>
      <c r="O7" s="328"/>
      <c r="P7" s="332"/>
      <c r="Q7" s="332"/>
      <c r="R7" s="332"/>
      <c r="S7" s="332"/>
      <c r="U7" s="2"/>
      <c r="V7" s="2"/>
      <c r="W7" s="2"/>
      <c r="X7" s="2"/>
      <c r="Y7" s="2"/>
      <c r="Z7" s="2"/>
      <c r="AA7" s="2"/>
      <c r="AB7" s="2"/>
      <c r="AO7" s="9"/>
      <c r="AP7" s="9"/>
      <c r="AU7" s="10"/>
      <c r="BH7" s="1"/>
      <c r="BI7" s="10"/>
      <c r="BJ7" s="10"/>
      <c r="BK7" s="10"/>
      <c r="CD7" s="11"/>
      <c r="CE7" s="11"/>
    </row>
    <row r="8" spans="1:83" ht="15" customHeight="1">
      <c r="A8" s="121"/>
      <c r="B8" s="122" t="s">
        <v>49</v>
      </c>
      <c r="C8" s="122"/>
      <c r="F8" s="335"/>
      <c r="G8" s="336"/>
      <c r="H8" s="336"/>
      <c r="I8" s="336"/>
      <c r="J8" s="336"/>
      <c r="K8" s="336"/>
      <c r="L8" s="336"/>
      <c r="M8" s="336"/>
      <c r="N8" s="336"/>
      <c r="O8" s="336"/>
      <c r="P8" s="337"/>
      <c r="Q8" s="337"/>
      <c r="R8" s="337"/>
      <c r="S8" s="337"/>
      <c r="T8" s="337"/>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c r="AT8" s="338"/>
      <c r="AU8" s="338"/>
      <c r="AV8" s="338"/>
      <c r="AW8" s="338"/>
      <c r="AX8" s="338"/>
      <c r="AY8" s="338"/>
      <c r="AZ8" s="338"/>
      <c r="BA8" s="338"/>
      <c r="BB8" s="338"/>
      <c r="BC8" s="338"/>
      <c r="BD8" s="338"/>
    </row>
    <row r="9" spans="1:83" s="14" customFormat="1" ht="15" customHeight="1">
      <c r="A9" s="124"/>
      <c r="B9" s="125" t="s">
        <v>54</v>
      </c>
      <c r="C9" s="125"/>
      <c r="G9" s="17"/>
    </row>
    <row r="10" spans="1:83" s="12" customFormat="1" ht="15" customHeight="1">
      <c r="A10" s="18"/>
      <c r="B10" s="19" t="s">
        <v>57</v>
      </c>
      <c r="C10" s="339"/>
      <c r="D10" s="14"/>
      <c r="E10" s="14"/>
      <c r="F10" s="14"/>
      <c r="G10" s="14"/>
      <c r="H10" s="14"/>
      <c r="I10" s="14"/>
      <c r="J10" s="14"/>
      <c r="K10" s="14"/>
      <c r="L10" s="14"/>
      <c r="M10" s="14"/>
      <c r="N10" s="14"/>
      <c r="O10" s="14"/>
      <c r="P10" s="14"/>
      <c r="Q10" s="14"/>
      <c r="R10" s="14"/>
      <c r="S10" s="14"/>
      <c r="T10" s="14"/>
    </row>
    <row r="11" spans="1:83" s="12" customFormat="1" ht="15" customHeight="1">
      <c r="A11" s="20"/>
      <c r="B11" s="21" t="s">
        <v>58</v>
      </c>
      <c r="C11" s="340"/>
      <c r="D11" s="14"/>
      <c r="E11" s="14"/>
      <c r="F11" s="14"/>
      <c r="G11" s="14"/>
      <c r="H11" s="14"/>
      <c r="I11" s="14"/>
      <c r="J11" s="14"/>
      <c r="K11" s="14"/>
      <c r="L11" s="14"/>
      <c r="M11" s="14"/>
      <c r="N11" s="14"/>
      <c r="O11" s="14"/>
      <c r="P11" s="14"/>
      <c r="Q11" s="14"/>
      <c r="R11" s="14"/>
      <c r="S11" s="14"/>
      <c r="T11" s="14"/>
    </row>
    <row r="12" spans="1:83" s="12" customFormat="1" ht="15" customHeight="1">
      <c r="A12" s="20"/>
      <c r="B12" s="21" t="s">
        <v>59</v>
      </c>
      <c r="C12" s="341"/>
      <c r="D12" s="14"/>
      <c r="E12" s="14"/>
      <c r="F12" s="14"/>
      <c r="G12" s="14"/>
      <c r="H12" s="14"/>
      <c r="I12" s="14"/>
      <c r="J12" s="14"/>
      <c r="K12" s="14"/>
      <c r="L12" s="14"/>
      <c r="M12" s="14"/>
      <c r="N12" s="14"/>
      <c r="O12" s="14"/>
      <c r="P12" s="14"/>
      <c r="Q12" s="14"/>
      <c r="R12" s="14"/>
      <c r="S12" s="14"/>
      <c r="T12" s="14"/>
    </row>
    <row r="13" spans="1:83" s="12" customFormat="1" ht="30" customHeight="1">
      <c r="A13" s="131"/>
      <c r="B13" s="21" t="s">
        <v>60</v>
      </c>
      <c r="C13" s="188" t="s">
        <v>215</v>
      </c>
      <c r="D13" s="187" t="s">
        <v>216</v>
      </c>
      <c r="E13" s="14"/>
      <c r="F13" s="14"/>
      <c r="G13" s="14"/>
      <c r="H13" s="14"/>
      <c r="I13" s="14"/>
      <c r="J13" s="14"/>
      <c r="K13" s="14"/>
      <c r="L13" s="14"/>
      <c r="M13" s="14"/>
      <c r="N13" s="14"/>
      <c r="O13" s="14"/>
      <c r="P13" s="14"/>
      <c r="Q13" s="14"/>
      <c r="R13" s="14"/>
      <c r="S13" s="14"/>
      <c r="T13" s="14"/>
    </row>
    <row r="14" spans="1:83" s="12" customFormat="1" ht="30" customHeight="1">
      <c r="A14" s="131"/>
      <c r="B14" s="21" t="s">
        <v>62</v>
      </c>
      <c r="C14" s="188" t="s">
        <v>215</v>
      </c>
      <c r="D14" s="187" t="s">
        <v>216</v>
      </c>
      <c r="E14" s="14"/>
      <c r="F14" s="14"/>
      <c r="G14" s="14"/>
      <c r="H14" s="14"/>
      <c r="I14" s="14"/>
      <c r="J14" s="14"/>
      <c r="K14" s="14"/>
      <c r="L14" s="14"/>
      <c r="M14" s="14"/>
      <c r="N14" s="14"/>
      <c r="O14" s="14"/>
      <c r="P14" s="14"/>
      <c r="Q14" s="14"/>
      <c r="R14" s="14"/>
      <c r="S14" s="14"/>
      <c r="T14" s="14"/>
    </row>
    <row r="15" spans="1:83" s="12" customFormat="1" ht="15" customHeight="1">
      <c r="A15" s="18"/>
      <c r="B15" s="21" t="s">
        <v>63</v>
      </c>
      <c r="C15" s="339"/>
      <c r="D15" s="14"/>
      <c r="E15" s="14"/>
      <c r="F15" s="14"/>
      <c r="G15" s="14"/>
      <c r="H15" s="14"/>
      <c r="I15" s="14"/>
      <c r="J15" s="14"/>
      <c r="K15" s="14"/>
      <c r="L15" s="14"/>
      <c r="M15" s="14"/>
      <c r="N15" s="14"/>
      <c r="O15" s="14"/>
      <c r="P15" s="14"/>
      <c r="Q15" s="14"/>
      <c r="R15" s="14"/>
      <c r="S15" s="14"/>
      <c r="T15" s="14"/>
    </row>
    <row r="16" spans="1:83" s="12" customFormat="1" ht="15" customHeight="1">
      <c r="A16" s="18"/>
      <c r="B16" s="21" t="s">
        <v>64</v>
      </c>
      <c r="C16" s="339"/>
      <c r="D16" s="14"/>
      <c r="E16" s="14"/>
      <c r="F16" s="14"/>
      <c r="G16" s="14"/>
      <c r="H16" s="14"/>
      <c r="I16" s="14"/>
      <c r="J16" s="14"/>
      <c r="K16" s="14"/>
      <c r="L16" s="14"/>
      <c r="M16" s="14"/>
      <c r="N16" s="14"/>
      <c r="O16" s="14"/>
      <c r="P16" s="14"/>
      <c r="Q16" s="14"/>
      <c r="R16" s="14"/>
      <c r="S16" s="14"/>
      <c r="T16" s="14"/>
    </row>
    <row r="17" spans="1:20" s="12" customFormat="1" ht="15" customHeight="1">
      <c r="A17" s="18"/>
      <c r="B17" s="22" t="s">
        <v>65</v>
      </c>
      <c r="C17" s="339"/>
      <c r="D17" s="14"/>
      <c r="E17" s="14"/>
      <c r="F17" s="14"/>
      <c r="G17" s="14"/>
      <c r="H17" s="14"/>
      <c r="I17" s="14"/>
      <c r="J17" s="14"/>
      <c r="K17" s="14"/>
      <c r="L17" s="14"/>
      <c r="M17" s="14"/>
      <c r="N17" s="14"/>
      <c r="O17" s="14"/>
      <c r="P17" s="14"/>
      <c r="Q17" s="14"/>
      <c r="R17" s="14"/>
      <c r="S17" s="14"/>
      <c r="T17" s="14"/>
    </row>
    <row r="18" spans="1:20" s="12" customFormat="1" ht="15" customHeight="1">
      <c r="A18" s="18"/>
      <c r="B18" s="22" t="s">
        <v>66</v>
      </c>
      <c r="C18" s="339"/>
      <c r="D18" s="14"/>
      <c r="E18" s="14"/>
      <c r="F18" s="14"/>
      <c r="G18" s="14"/>
      <c r="H18" s="14"/>
      <c r="I18" s="14"/>
      <c r="J18" s="14"/>
      <c r="K18" s="14"/>
      <c r="L18" s="14"/>
      <c r="M18" s="14"/>
      <c r="N18" s="14"/>
      <c r="O18" s="14"/>
      <c r="P18" s="14"/>
      <c r="Q18" s="14"/>
      <c r="R18" s="14"/>
      <c r="S18" s="14"/>
      <c r="T18" s="14"/>
    </row>
    <row r="19" spans="1:20" s="12" customFormat="1" ht="15" customHeight="1">
      <c r="A19" s="23"/>
      <c r="B19" s="43" t="s">
        <v>67</v>
      </c>
      <c r="C19" s="339"/>
      <c r="D19" s="14"/>
      <c r="E19" s="14"/>
      <c r="F19" s="14"/>
      <c r="G19" s="14"/>
      <c r="H19" s="14"/>
      <c r="I19" s="14"/>
      <c r="J19" s="14"/>
      <c r="K19" s="14"/>
      <c r="L19" s="14"/>
      <c r="M19" s="14"/>
      <c r="N19" s="14"/>
      <c r="O19" s="14"/>
      <c r="P19" s="14"/>
      <c r="Q19" s="14"/>
      <c r="R19" s="14"/>
      <c r="S19" s="14"/>
      <c r="T19" s="14"/>
    </row>
    <row r="20" spans="1:20" s="12" customFormat="1" ht="15" customHeight="1">
      <c r="A20" s="23"/>
      <c r="B20" s="498" t="s">
        <v>68</v>
      </c>
      <c r="C20" s="339"/>
      <c r="D20" s="14"/>
      <c r="E20" s="14"/>
      <c r="F20" s="14"/>
      <c r="G20" s="14"/>
      <c r="H20" s="14"/>
      <c r="I20" s="14"/>
      <c r="J20" s="14"/>
      <c r="K20" s="14"/>
      <c r="L20" s="14"/>
      <c r="M20" s="14"/>
      <c r="N20" s="14"/>
      <c r="O20" s="14"/>
      <c r="P20" s="14"/>
      <c r="Q20" s="14"/>
      <c r="R20" s="14"/>
      <c r="S20" s="14"/>
      <c r="T20" s="14"/>
    </row>
    <row r="21" spans="1:20" s="12" customFormat="1" ht="15" customHeight="1">
      <c r="A21" s="23"/>
      <c r="B21" s="24" t="s">
        <v>69</v>
      </c>
      <c r="C21" s="339"/>
      <c r="D21" s="14"/>
      <c r="E21" s="14"/>
      <c r="F21" s="14"/>
      <c r="G21" s="14"/>
      <c r="H21" s="14"/>
      <c r="I21" s="14"/>
      <c r="J21" s="14"/>
      <c r="K21" s="14"/>
      <c r="L21" s="14"/>
      <c r="M21" s="14"/>
      <c r="N21" s="14"/>
      <c r="O21" s="14"/>
      <c r="P21" s="14"/>
      <c r="Q21" s="14"/>
      <c r="R21" s="14"/>
      <c r="S21" s="14"/>
      <c r="T21" s="14"/>
    </row>
    <row r="22" spans="1:20" s="12" customFormat="1" ht="15" customHeight="1">
      <c r="A22" s="18"/>
      <c r="B22" s="21" t="s">
        <v>70</v>
      </c>
      <c r="C22" s="339"/>
      <c r="D22" s="14"/>
      <c r="E22" s="14"/>
      <c r="F22" s="14"/>
      <c r="G22" s="14"/>
      <c r="H22" s="14"/>
      <c r="I22" s="14"/>
      <c r="J22" s="14"/>
      <c r="K22" s="14"/>
      <c r="L22" s="14"/>
      <c r="M22" s="14"/>
      <c r="N22" s="14"/>
      <c r="O22" s="14"/>
      <c r="P22" s="14"/>
      <c r="Q22" s="14"/>
      <c r="R22" s="14"/>
      <c r="S22" s="14"/>
      <c r="T22" s="14"/>
    </row>
    <row r="23" spans="1:20" s="12" customFormat="1" ht="15" customHeight="1">
      <c r="A23" s="124"/>
      <c r="B23" s="126" t="s">
        <v>71</v>
      </c>
      <c r="C23" s="126"/>
      <c r="D23" s="14"/>
      <c r="E23" s="14"/>
      <c r="F23" s="14"/>
      <c r="G23" s="14"/>
      <c r="H23" s="14"/>
      <c r="I23" s="14"/>
      <c r="J23" s="14"/>
      <c r="K23" s="14"/>
      <c r="L23" s="14"/>
      <c r="M23" s="14"/>
      <c r="N23" s="14"/>
      <c r="O23" s="14"/>
      <c r="P23" s="14"/>
      <c r="Q23" s="14"/>
      <c r="R23" s="14"/>
      <c r="S23" s="14"/>
      <c r="T23" s="14"/>
    </row>
    <row r="24" spans="1:20" s="12" customFormat="1" ht="15" customHeight="1">
      <c r="A24" s="18"/>
      <c r="B24" s="21" t="s">
        <v>72</v>
      </c>
      <c r="C24" s="339"/>
      <c r="D24" s="14"/>
      <c r="E24" s="14"/>
      <c r="F24" s="14"/>
      <c r="G24" s="14"/>
      <c r="H24" s="14"/>
      <c r="I24" s="14"/>
      <c r="J24" s="14"/>
      <c r="K24" s="14"/>
      <c r="L24" s="14"/>
      <c r="M24" s="14"/>
      <c r="N24" s="14"/>
      <c r="O24" s="14"/>
      <c r="P24" s="14"/>
      <c r="Q24" s="14"/>
      <c r="R24" s="14"/>
      <c r="S24" s="14"/>
      <c r="T24" s="14"/>
    </row>
    <row r="25" spans="1:20" s="12" customFormat="1" ht="15" customHeight="1">
      <c r="A25" s="18"/>
      <c r="B25" s="21" t="s">
        <v>73</v>
      </c>
      <c r="C25" s="339"/>
      <c r="D25" s="14"/>
      <c r="E25" s="14"/>
      <c r="F25" s="14"/>
      <c r="G25" s="14"/>
      <c r="H25" s="14"/>
      <c r="I25" s="14"/>
      <c r="J25" s="14"/>
      <c r="K25" s="14"/>
      <c r="L25" s="14"/>
      <c r="M25" s="14"/>
      <c r="N25" s="14"/>
      <c r="O25" s="14"/>
      <c r="P25" s="14"/>
      <c r="Q25" s="14"/>
      <c r="R25" s="14"/>
      <c r="S25" s="14"/>
      <c r="T25" s="14"/>
    </row>
    <row r="26" spans="1:20" s="12" customFormat="1" ht="15" customHeight="1">
      <c r="A26" s="18"/>
      <c r="B26" s="21" t="s">
        <v>74</v>
      </c>
      <c r="C26" s="342"/>
      <c r="D26" s="14"/>
      <c r="E26" s="14"/>
      <c r="F26" s="14"/>
      <c r="G26" s="14"/>
      <c r="H26" s="14"/>
      <c r="I26" s="14"/>
      <c r="J26" s="14"/>
      <c r="K26" s="14"/>
      <c r="L26" s="14"/>
      <c r="M26" s="14"/>
      <c r="N26" s="14"/>
      <c r="O26" s="14"/>
      <c r="P26" s="14"/>
      <c r="Q26" s="14"/>
      <c r="R26" s="14"/>
      <c r="S26" s="14"/>
      <c r="T26" s="14"/>
    </row>
    <row r="27" spans="1:20" s="12" customFormat="1" ht="60" customHeight="1">
      <c r="A27" s="25"/>
      <c r="B27" s="21" t="s">
        <v>75</v>
      </c>
      <c r="C27" s="160" t="s">
        <v>217</v>
      </c>
      <c r="D27" s="160" t="s">
        <v>218</v>
      </c>
      <c r="E27" s="182" t="s">
        <v>219</v>
      </c>
      <c r="F27" s="160" t="s">
        <v>220</v>
      </c>
      <c r="G27" s="160" t="s">
        <v>221</v>
      </c>
      <c r="H27" s="160" t="s">
        <v>222</v>
      </c>
      <c r="I27" s="160" t="s">
        <v>223</v>
      </c>
      <c r="J27" s="160" t="s">
        <v>224</v>
      </c>
      <c r="K27" s="160" t="s">
        <v>225</v>
      </c>
      <c r="L27" s="160" t="s">
        <v>226</v>
      </c>
      <c r="M27" s="160" t="s">
        <v>227</v>
      </c>
      <c r="N27" s="160" t="s">
        <v>228</v>
      </c>
      <c r="O27" s="160" t="s">
        <v>229</v>
      </c>
      <c r="P27" s="160" t="s">
        <v>230</v>
      </c>
      <c r="Q27" s="160" t="s">
        <v>231</v>
      </c>
      <c r="R27" s="160" t="s">
        <v>232</v>
      </c>
      <c r="S27" s="160" t="s">
        <v>233</v>
      </c>
    </row>
    <row r="28" spans="1:20" s="12" customFormat="1" ht="60" customHeight="1">
      <c r="A28" s="18"/>
      <c r="B28" s="21" t="s">
        <v>77</v>
      </c>
      <c r="C28" s="160" t="s">
        <v>217</v>
      </c>
      <c r="D28" s="160" t="s">
        <v>218</v>
      </c>
      <c r="E28" s="182" t="s">
        <v>219</v>
      </c>
      <c r="F28" s="160" t="s">
        <v>220</v>
      </c>
      <c r="G28" s="160" t="s">
        <v>221</v>
      </c>
      <c r="H28" s="160" t="s">
        <v>222</v>
      </c>
      <c r="I28" s="160" t="s">
        <v>223</v>
      </c>
      <c r="J28" s="160" t="s">
        <v>224</v>
      </c>
      <c r="K28" s="160" t="s">
        <v>225</v>
      </c>
      <c r="L28" s="160" t="s">
        <v>226</v>
      </c>
      <c r="M28" s="160" t="s">
        <v>227</v>
      </c>
      <c r="N28" s="160" t="s">
        <v>228</v>
      </c>
      <c r="O28" s="160" t="s">
        <v>229</v>
      </c>
      <c r="P28" s="160" t="s">
        <v>230</v>
      </c>
      <c r="Q28" s="160" t="s">
        <v>231</v>
      </c>
      <c r="R28" s="160" t="s">
        <v>232</v>
      </c>
      <c r="S28" s="160" t="s">
        <v>233</v>
      </c>
      <c r="T28" s="160" t="s">
        <v>234</v>
      </c>
    </row>
    <row r="29" spans="1:20" s="12" customFormat="1" ht="30" customHeight="1">
      <c r="A29" s="23"/>
      <c r="B29" s="26" t="s">
        <v>78</v>
      </c>
      <c r="C29" s="183" t="s">
        <v>235</v>
      </c>
      <c r="D29" s="184" t="s">
        <v>216</v>
      </c>
      <c r="E29" s="14"/>
      <c r="F29" s="14"/>
      <c r="G29" s="14"/>
      <c r="H29" s="14"/>
      <c r="I29" s="14"/>
      <c r="J29" s="14"/>
      <c r="K29" s="14"/>
      <c r="L29" s="14"/>
      <c r="M29" s="14"/>
      <c r="N29" s="14"/>
      <c r="O29" s="14"/>
      <c r="P29" s="14"/>
      <c r="Q29" s="14"/>
      <c r="R29" s="14"/>
      <c r="S29" s="14"/>
      <c r="T29" s="14"/>
    </row>
    <row r="30" spans="1:20" s="12" customFormat="1" ht="30" customHeight="1">
      <c r="A30" s="18"/>
      <c r="B30" s="786" t="s">
        <v>79</v>
      </c>
      <c r="C30" s="185" t="s">
        <v>236</v>
      </c>
      <c r="D30" s="185" t="s">
        <v>237</v>
      </c>
      <c r="E30" s="187" t="s">
        <v>238</v>
      </c>
      <c r="F30" s="14"/>
      <c r="G30" s="14"/>
      <c r="H30" s="14"/>
      <c r="I30" s="14"/>
      <c r="J30" s="14"/>
      <c r="K30" s="14"/>
      <c r="L30" s="14"/>
      <c r="M30" s="14"/>
      <c r="N30" s="14"/>
      <c r="O30" s="14"/>
      <c r="P30" s="14"/>
      <c r="Q30" s="14"/>
      <c r="R30" s="14"/>
      <c r="S30" s="14"/>
      <c r="T30" s="14"/>
    </row>
    <row r="31" spans="1:20" s="12" customFormat="1" ht="15" customHeight="1">
      <c r="A31" s="18"/>
      <c r="B31" s="24" t="s">
        <v>81</v>
      </c>
      <c r="C31" s="185" t="s">
        <v>239</v>
      </c>
      <c r="D31" s="185" t="s">
        <v>240</v>
      </c>
      <c r="E31" s="14"/>
      <c r="F31" s="14"/>
      <c r="G31" s="14"/>
      <c r="H31" s="14"/>
      <c r="I31" s="14"/>
      <c r="J31" s="14"/>
      <c r="K31" s="14"/>
      <c r="L31" s="14"/>
      <c r="M31" s="14"/>
      <c r="N31" s="14"/>
      <c r="O31" s="14"/>
      <c r="P31" s="14"/>
      <c r="Q31" s="14"/>
      <c r="R31" s="14"/>
      <c r="S31" s="14"/>
      <c r="T31" s="14"/>
    </row>
    <row r="32" spans="1:20" s="12" customFormat="1" ht="15" customHeight="1">
      <c r="A32" s="18"/>
      <c r="B32" s="27" t="s">
        <v>82</v>
      </c>
      <c r="C32" s="345"/>
      <c r="D32" s="14"/>
      <c r="E32" s="14"/>
      <c r="F32" s="14"/>
      <c r="G32" s="14"/>
      <c r="H32" s="14"/>
      <c r="I32" s="14"/>
      <c r="J32" s="14"/>
      <c r="K32" s="14"/>
      <c r="L32" s="14"/>
      <c r="M32" s="14"/>
      <c r="N32" s="14"/>
      <c r="O32" s="14"/>
      <c r="P32" s="14"/>
      <c r="Q32" s="14"/>
      <c r="R32" s="14"/>
      <c r="S32" s="14"/>
      <c r="T32" s="14"/>
    </row>
    <row r="33" spans="1:83" s="12" customFormat="1" ht="15" customHeight="1">
      <c r="A33" s="18"/>
      <c r="B33" s="28" t="s">
        <v>84</v>
      </c>
      <c r="C33" s="345"/>
      <c r="D33" s="14"/>
      <c r="E33" s="14"/>
      <c r="F33" s="14"/>
      <c r="G33" s="14"/>
      <c r="H33" s="14"/>
      <c r="I33" s="14"/>
      <c r="J33" s="14"/>
      <c r="K33" s="14"/>
      <c r="L33" s="14"/>
      <c r="M33" s="14"/>
      <c r="N33" s="14"/>
      <c r="O33" s="14"/>
      <c r="P33" s="14"/>
      <c r="Q33" s="14"/>
      <c r="R33" s="14"/>
      <c r="S33" s="14"/>
      <c r="T33" s="14"/>
    </row>
    <row r="34" spans="1:83" s="12" customFormat="1" ht="15" customHeight="1">
      <c r="A34" s="18"/>
      <c r="B34" s="29" t="s">
        <v>85</v>
      </c>
      <c r="C34" s="346"/>
      <c r="D34" s="14"/>
      <c r="E34" s="14"/>
      <c r="F34" s="14"/>
      <c r="G34" s="14"/>
      <c r="H34" s="14"/>
      <c r="I34" s="14"/>
      <c r="J34" s="14"/>
      <c r="K34" s="14"/>
      <c r="L34" s="14"/>
      <c r="M34" s="14"/>
      <c r="N34" s="14"/>
      <c r="O34" s="14"/>
      <c r="P34" s="14"/>
      <c r="Q34" s="14"/>
      <c r="R34" s="14"/>
      <c r="S34" s="14"/>
      <c r="T34" s="14"/>
    </row>
    <row r="35" spans="1:83" s="12" customFormat="1" ht="15" customHeight="1">
      <c r="A35" s="124"/>
      <c r="B35" s="126" t="s">
        <v>86</v>
      </c>
      <c r="C35" s="127"/>
      <c r="D35" s="14"/>
    </row>
    <row r="36" spans="1:83" s="12" customFormat="1" ht="30" customHeight="1">
      <c r="A36" s="115"/>
      <c r="B36" s="389" t="s">
        <v>87</v>
      </c>
      <c r="C36" s="160" t="s">
        <v>241</v>
      </c>
      <c r="D36" s="160" t="s">
        <v>242</v>
      </c>
      <c r="E36" s="160" t="s">
        <v>216</v>
      </c>
      <c r="F36" s="14"/>
      <c r="G36" s="334"/>
      <c r="H36" s="14"/>
      <c r="I36" s="14"/>
      <c r="J36" s="14"/>
      <c r="K36" s="14"/>
      <c r="L36" s="14"/>
      <c r="M36" s="14"/>
      <c r="N36" s="14"/>
      <c r="O36" s="14"/>
      <c r="P36" s="14"/>
      <c r="Q36" s="14"/>
      <c r="R36" s="14"/>
      <c r="S36" s="14"/>
      <c r="T36" s="14"/>
    </row>
    <row r="37" spans="1:83" s="12" customFormat="1" ht="30" customHeight="1">
      <c r="A37" s="797"/>
      <c r="B37" s="390" t="s">
        <v>88</v>
      </c>
      <c r="C37" s="186" t="s">
        <v>215</v>
      </c>
      <c r="D37" s="186" t="s">
        <v>216</v>
      </c>
      <c r="E37" s="14"/>
      <c r="F37" s="14"/>
      <c r="G37" s="334"/>
      <c r="H37" s="14"/>
      <c r="I37" s="14"/>
      <c r="J37" s="14"/>
      <c r="K37" s="14"/>
      <c r="L37" s="14"/>
      <c r="M37" s="14"/>
      <c r="N37" s="14"/>
      <c r="O37" s="14"/>
      <c r="P37" s="14"/>
      <c r="Q37" s="14"/>
      <c r="R37" s="14"/>
      <c r="S37" s="14"/>
      <c r="T37" s="14"/>
    </row>
    <row r="38" spans="1:83" s="12" customFormat="1" ht="14.45">
      <c r="A38" s="797"/>
      <c r="B38" s="43" t="s">
        <v>243</v>
      </c>
      <c r="C38" s="185" t="s">
        <v>236</v>
      </c>
      <c r="D38" s="185" t="s">
        <v>237</v>
      </c>
      <c r="E38" s="257" t="s">
        <v>238</v>
      </c>
      <c r="F38" s="348"/>
      <c r="G38" s="348"/>
      <c r="I38" s="30"/>
    </row>
    <row r="39" spans="1:83" s="12" customFormat="1" ht="30" customHeight="1">
      <c r="A39" s="797"/>
      <c r="B39" s="43" t="s">
        <v>244</v>
      </c>
      <c r="C39" s="185" t="s">
        <v>236</v>
      </c>
      <c r="D39" s="185" t="s">
        <v>237</v>
      </c>
      <c r="E39" s="257" t="s">
        <v>238</v>
      </c>
      <c r="F39" s="348"/>
      <c r="G39" s="348"/>
      <c r="I39" s="30"/>
    </row>
    <row r="40" spans="1:83" s="12" customFormat="1" ht="30" customHeight="1">
      <c r="A40" s="797"/>
      <c r="B40" s="43" t="s">
        <v>245</v>
      </c>
      <c r="C40" s="185" t="s">
        <v>236</v>
      </c>
      <c r="D40" s="185" t="s">
        <v>237</v>
      </c>
      <c r="E40" s="187" t="s">
        <v>238</v>
      </c>
      <c r="F40" s="348"/>
      <c r="G40" s="348"/>
      <c r="I40" s="30"/>
    </row>
    <row r="41" spans="1:83" s="12" customFormat="1" ht="60" customHeight="1">
      <c r="A41" s="115"/>
      <c r="B41" s="43" t="s">
        <v>94</v>
      </c>
      <c r="C41" s="349"/>
      <c r="D41" s="14"/>
      <c r="E41" s="14"/>
      <c r="F41" s="14"/>
      <c r="G41" s="14"/>
      <c r="H41" s="14"/>
      <c r="I41" s="14"/>
      <c r="J41" s="14"/>
      <c r="K41" s="14"/>
      <c r="L41" s="14"/>
      <c r="M41" s="14"/>
      <c r="N41" s="14"/>
      <c r="O41" s="14"/>
      <c r="P41" s="14"/>
      <c r="Q41" s="14"/>
      <c r="R41" s="14"/>
      <c r="S41" s="14"/>
      <c r="T41" s="14"/>
    </row>
    <row r="42" spans="1:83" s="12" customFormat="1" ht="30" customHeight="1">
      <c r="A42" s="115"/>
      <c r="B42" s="43" t="s">
        <v>96</v>
      </c>
      <c r="C42" s="160" t="s">
        <v>246</v>
      </c>
      <c r="D42" s="160" t="s">
        <v>247</v>
      </c>
      <c r="E42" s="160" t="s">
        <v>248</v>
      </c>
      <c r="F42" s="160" t="s">
        <v>249</v>
      </c>
      <c r="G42" s="160" t="s">
        <v>250</v>
      </c>
      <c r="H42" s="160" t="s">
        <v>251</v>
      </c>
      <c r="I42" s="160" t="s">
        <v>252</v>
      </c>
      <c r="J42" s="14"/>
      <c r="K42" s="14"/>
      <c r="L42" s="14"/>
      <c r="M42" s="14"/>
      <c r="N42" s="14"/>
      <c r="O42" s="14"/>
      <c r="P42" s="14"/>
      <c r="Q42" s="14"/>
      <c r="R42" s="14"/>
      <c r="S42" s="14"/>
      <c r="T42" s="14"/>
    </row>
    <row r="43" spans="1:83" s="12" customFormat="1" ht="15" customHeight="1">
      <c r="A43" s="115"/>
      <c r="B43" s="514" t="s">
        <v>98</v>
      </c>
      <c r="C43" s="160" t="s">
        <v>253</v>
      </c>
      <c r="D43" s="160" t="s">
        <v>254</v>
      </c>
      <c r="E43" s="160" t="s">
        <v>255</v>
      </c>
      <c r="F43" s="187" t="s">
        <v>256</v>
      </c>
      <c r="G43" s="8"/>
      <c r="H43" s="8"/>
      <c r="I43" s="8"/>
      <c r="J43" s="14"/>
      <c r="K43" s="14"/>
      <c r="L43" s="14"/>
      <c r="M43" s="14"/>
      <c r="N43" s="14"/>
      <c r="O43" s="14"/>
      <c r="P43" s="14"/>
      <c r="Q43" s="14"/>
      <c r="R43" s="14"/>
      <c r="S43" s="14"/>
      <c r="T43" s="14"/>
    </row>
    <row r="44" spans="1:83" s="12" customFormat="1" ht="15" customHeight="1">
      <c r="A44" s="115"/>
      <c r="B44" s="43" t="s">
        <v>99</v>
      </c>
      <c r="C44" s="185" t="s">
        <v>216</v>
      </c>
      <c r="D44" s="185" t="s">
        <v>257</v>
      </c>
      <c r="E44" s="160" t="s">
        <v>258</v>
      </c>
      <c r="F44" s="187" t="s">
        <v>256</v>
      </c>
      <c r="G44" s="334"/>
      <c r="H44" s="14"/>
      <c r="I44" s="14"/>
      <c r="J44" s="14"/>
      <c r="K44" s="14"/>
      <c r="L44" s="14"/>
      <c r="M44" s="14"/>
      <c r="N44" s="14"/>
      <c r="O44" s="14"/>
      <c r="P44" s="14"/>
      <c r="Q44" s="14"/>
      <c r="R44" s="14"/>
      <c r="S44" s="14"/>
      <c r="T44" s="14"/>
    </row>
    <row r="45" spans="1:83" s="12" customFormat="1" ht="30" customHeight="1">
      <c r="A45" s="115"/>
      <c r="B45" s="354" t="s">
        <v>259</v>
      </c>
      <c r="C45" s="349"/>
      <c r="D45" s="14"/>
      <c r="E45" s="14"/>
      <c r="F45" s="14"/>
      <c r="G45" s="334"/>
      <c r="H45" s="14"/>
      <c r="I45" s="14"/>
      <c r="J45" s="14"/>
      <c r="K45" s="14"/>
      <c r="L45" s="14"/>
      <c r="M45" s="14"/>
      <c r="N45" s="14"/>
      <c r="O45" s="14"/>
      <c r="P45" s="14"/>
      <c r="Q45" s="14"/>
      <c r="R45" s="14"/>
      <c r="S45" s="14"/>
      <c r="T45" s="14"/>
    </row>
    <row r="46" spans="1:83" s="12" customFormat="1" ht="30" customHeight="1">
      <c r="A46" s="115"/>
      <c r="B46" s="354" t="s">
        <v>260</v>
      </c>
      <c r="C46" s="349"/>
      <c r="D46" s="14"/>
      <c r="E46" s="14"/>
      <c r="F46" s="14"/>
      <c r="G46" s="334"/>
      <c r="H46" s="14"/>
      <c r="I46" s="14"/>
      <c r="J46" s="14"/>
      <c r="K46" s="14"/>
      <c r="L46" s="14"/>
      <c r="M46" s="14"/>
      <c r="N46" s="14"/>
      <c r="O46" s="14"/>
      <c r="P46" s="14"/>
      <c r="Q46" s="14"/>
      <c r="R46" s="14"/>
      <c r="S46" s="14"/>
      <c r="T46" s="14"/>
    </row>
    <row r="47" spans="1:83" s="8" customFormat="1" ht="30" customHeight="1">
      <c r="A47" s="115"/>
      <c r="B47" s="354" t="s">
        <v>261</v>
      </c>
      <c r="C47" s="349"/>
      <c r="D47" s="328"/>
      <c r="E47" s="328"/>
      <c r="F47" s="328"/>
      <c r="H47" s="332"/>
      <c r="I47" s="332"/>
      <c r="J47" s="332"/>
      <c r="K47" s="332"/>
      <c r="L47" s="350"/>
      <c r="M47" s="332"/>
      <c r="N47" s="332"/>
      <c r="O47" s="332"/>
      <c r="P47" s="332"/>
      <c r="Q47" s="332"/>
      <c r="R47" s="332"/>
      <c r="U47" s="351"/>
      <c r="V47" s="351"/>
      <c r="W47" s="351"/>
      <c r="X47" s="351"/>
      <c r="Y47" s="351"/>
      <c r="Z47" s="351"/>
      <c r="AA47" s="351"/>
      <c r="AB47" s="351"/>
      <c r="AJ47" s="241"/>
      <c r="AO47" s="9"/>
      <c r="AP47" s="9"/>
      <c r="AR47" s="352"/>
      <c r="AS47" s="352"/>
      <c r="AT47" s="352"/>
      <c r="AU47" s="10"/>
      <c r="BB47" s="353"/>
      <c r="BH47" s="1"/>
      <c r="BI47" s="352"/>
      <c r="BJ47" s="352"/>
      <c r="BK47" s="10"/>
      <c r="CD47" s="11"/>
      <c r="CE47" s="11"/>
    </row>
    <row r="48" spans="1:83" s="8" customFormat="1" ht="30" customHeight="1">
      <c r="A48" s="115"/>
      <c r="B48" s="354" t="s">
        <v>262</v>
      </c>
      <c r="C48" s="349"/>
      <c r="D48" s="328"/>
      <c r="E48" s="328"/>
      <c r="F48" s="328"/>
      <c r="H48" s="332"/>
      <c r="I48" s="332"/>
      <c r="J48" s="332"/>
      <c r="K48" s="332"/>
      <c r="L48" s="350"/>
      <c r="M48" s="332"/>
      <c r="N48" s="332"/>
      <c r="O48" s="332"/>
      <c r="P48" s="332"/>
      <c r="Q48" s="332"/>
      <c r="R48" s="332"/>
      <c r="U48" s="351"/>
      <c r="V48" s="351"/>
      <c r="W48" s="351"/>
      <c r="X48" s="351"/>
      <c r="Y48" s="351"/>
      <c r="Z48" s="351"/>
      <c r="AA48" s="351"/>
      <c r="AB48" s="351"/>
      <c r="AJ48" s="241"/>
      <c r="AO48" s="9"/>
      <c r="AP48" s="9"/>
      <c r="AR48" s="352"/>
      <c r="AS48" s="352"/>
      <c r="AT48" s="352"/>
      <c r="AU48" s="10"/>
      <c r="BB48" s="353"/>
      <c r="BH48" s="1"/>
      <c r="BI48" s="352"/>
      <c r="BJ48" s="352"/>
      <c r="BK48" s="10"/>
      <c r="CD48" s="11"/>
      <c r="CE48" s="11"/>
    </row>
    <row r="49" spans="1:83" s="12" customFormat="1" ht="30" customHeight="1">
      <c r="A49" s="115"/>
      <c r="B49" s="21" t="s">
        <v>263</v>
      </c>
      <c r="C49" s="349"/>
      <c r="D49" s="14"/>
      <c r="E49" s="14"/>
      <c r="F49" s="14"/>
      <c r="G49" s="334"/>
      <c r="H49" s="14"/>
      <c r="I49" s="14"/>
      <c r="J49" s="14"/>
      <c r="K49" s="14"/>
      <c r="L49" s="14"/>
      <c r="M49" s="14"/>
      <c r="N49" s="14"/>
      <c r="O49" s="14"/>
      <c r="P49" s="14"/>
      <c r="Q49" s="14"/>
      <c r="R49" s="14"/>
      <c r="S49" s="14"/>
      <c r="T49" s="14"/>
    </row>
    <row r="50" spans="1:83" s="8" customFormat="1" ht="15" customHeight="1">
      <c r="A50" s="259"/>
      <c r="B50" s="260"/>
      <c r="C50" s="260"/>
      <c r="D50" s="328"/>
      <c r="E50" s="328"/>
      <c r="F50" s="328"/>
      <c r="H50" s="332"/>
      <c r="I50" s="332"/>
      <c r="J50" s="332"/>
      <c r="K50" s="332"/>
      <c r="L50" s="350"/>
      <c r="M50" s="332"/>
      <c r="N50" s="332"/>
      <c r="O50" s="332"/>
      <c r="P50" s="332"/>
      <c r="Q50" s="332"/>
      <c r="R50" s="332"/>
      <c r="U50" s="351"/>
      <c r="V50" s="351"/>
      <c r="W50" s="351"/>
      <c r="X50" s="351"/>
      <c r="Y50" s="351"/>
      <c r="Z50" s="351"/>
      <c r="AA50" s="351"/>
      <c r="AB50" s="351"/>
      <c r="AJ50" s="241"/>
      <c r="AO50" s="9"/>
      <c r="AP50" s="9"/>
      <c r="AR50" s="352"/>
      <c r="AS50" s="352"/>
      <c r="AT50" s="352"/>
      <c r="AU50" s="10"/>
      <c r="BB50" s="353"/>
      <c r="BH50" s="1"/>
      <c r="BI50" s="352"/>
      <c r="BJ50" s="352"/>
      <c r="BK50" s="10"/>
      <c r="CD50" s="11"/>
      <c r="CE50" s="11"/>
    </row>
    <row r="51" spans="1:83" ht="15" customHeight="1">
      <c r="A51" s="121"/>
      <c r="B51" s="122" t="s">
        <v>107</v>
      </c>
      <c r="C51" s="122"/>
      <c r="D51" s="14"/>
      <c r="E51" s="14"/>
      <c r="F51" s="337"/>
      <c r="G51" s="337"/>
      <c r="H51" s="337"/>
      <c r="I51" s="337"/>
      <c r="J51" s="337"/>
      <c r="K51" s="337"/>
      <c r="L51" s="337"/>
      <c r="M51" s="337"/>
      <c r="N51" s="337"/>
      <c r="O51" s="337"/>
      <c r="P51" s="337"/>
      <c r="Q51" s="337"/>
      <c r="R51" s="337"/>
      <c r="S51" s="337"/>
      <c r="T51" s="337"/>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row>
    <row r="52" spans="1:83" ht="15" customHeight="1">
      <c r="A52" s="374"/>
      <c r="B52" s="375" t="s">
        <v>110</v>
      </c>
      <c r="C52" s="135"/>
      <c r="D52" s="1"/>
      <c r="E52" s="338"/>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338"/>
      <c r="AK52" s="338"/>
      <c r="AL52" s="338"/>
      <c r="AM52" s="338"/>
      <c r="AN52" s="338"/>
      <c r="AO52" s="338"/>
      <c r="AP52" s="338"/>
      <c r="AQ52" s="338"/>
      <c r="AR52" s="338"/>
      <c r="AS52" s="338"/>
    </row>
    <row r="53" spans="1:83" ht="15" customHeight="1">
      <c r="A53" s="129"/>
      <c r="B53" s="130" t="s">
        <v>112</v>
      </c>
      <c r="C53" s="130"/>
      <c r="D53" s="14"/>
      <c r="E53" s="14"/>
    </row>
    <row r="54" spans="1:83" ht="15" customHeight="1">
      <c r="A54" s="40"/>
      <c r="B54" s="27" t="s">
        <v>113</v>
      </c>
      <c r="C54" s="343"/>
      <c r="D54" s="14"/>
      <c r="E54" s="14"/>
    </row>
    <row r="55" spans="1:83" ht="15" customHeight="1">
      <c r="A55" s="40"/>
      <c r="B55" s="27" t="s">
        <v>114</v>
      </c>
      <c r="C55" s="355"/>
      <c r="D55" s="14"/>
      <c r="E55" s="14"/>
    </row>
    <row r="56" spans="1:83" s="12" customFormat="1" ht="45" customHeight="1">
      <c r="A56" s="40"/>
      <c r="B56" s="41" t="s">
        <v>115</v>
      </c>
      <c r="C56" s="221" t="s">
        <v>264</v>
      </c>
      <c r="D56" s="187" t="s">
        <v>265</v>
      </c>
      <c r="E56" s="187" t="s">
        <v>266</v>
      </c>
      <c r="F56" s="14"/>
      <c r="G56" s="14"/>
      <c r="H56" s="14"/>
      <c r="I56" s="14"/>
      <c r="J56" s="14"/>
      <c r="K56" s="14"/>
      <c r="L56" s="14"/>
      <c r="M56" s="14"/>
      <c r="N56" s="14"/>
      <c r="O56" s="14"/>
      <c r="P56" s="14"/>
      <c r="Q56" s="14"/>
      <c r="R56" s="14"/>
      <c r="S56" s="14"/>
      <c r="T56" s="14"/>
    </row>
    <row r="57" spans="1:83" ht="15" customHeight="1">
      <c r="A57" s="124"/>
      <c r="B57" s="126" t="s">
        <v>117</v>
      </c>
      <c r="C57" s="126"/>
      <c r="D57" s="14"/>
      <c r="E57" s="14"/>
      <c r="F57" s="337"/>
      <c r="G57" s="337"/>
      <c r="H57" s="337"/>
      <c r="I57" s="337"/>
      <c r="J57" s="337"/>
      <c r="K57" s="337"/>
      <c r="L57" s="337"/>
      <c r="M57" s="337"/>
      <c r="N57" s="337"/>
      <c r="O57" s="337"/>
      <c r="P57" s="337"/>
      <c r="Q57" s="337"/>
      <c r="R57" s="337"/>
      <c r="S57" s="337"/>
      <c r="T57" s="337"/>
      <c r="U57" s="338"/>
      <c r="V57" s="338"/>
      <c r="W57" s="338"/>
      <c r="X57" s="338"/>
      <c r="Y57" s="338"/>
      <c r="Z57" s="338"/>
      <c r="AA57" s="338"/>
      <c r="AB57" s="338"/>
      <c r="AC57" s="338"/>
      <c r="AD57" s="338"/>
      <c r="AE57" s="338"/>
      <c r="AF57" s="338"/>
      <c r="AG57" s="338"/>
      <c r="AH57" s="338"/>
      <c r="AI57" s="338"/>
      <c r="AJ57" s="338"/>
      <c r="AK57" s="338"/>
      <c r="AL57" s="338"/>
      <c r="AM57" s="338"/>
      <c r="AN57" s="338"/>
      <c r="AO57" s="338"/>
      <c r="AP57" s="338"/>
      <c r="AQ57" s="338"/>
      <c r="AR57" s="338"/>
      <c r="AS57" s="338"/>
      <c r="AT57" s="338"/>
    </row>
    <row r="58" spans="1:83" s="12" customFormat="1" ht="15" customHeight="1">
      <c r="A58" s="18"/>
      <c r="B58" s="26" t="s">
        <v>119</v>
      </c>
      <c r="C58" s="356" t="s">
        <v>267</v>
      </c>
      <c r="D58" s="356" t="s">
        <v>268</v>
      </c>
      <c r="E58" s="356" t="s">
        <v>269</v>
      </c>
      <c r="F58" s="14"/>
      <c r="H58" s="14"/>
      <c r="I58" s="14"/>
      <c r="J58" s="14"/>
      <c r="K58" s="14"/>
      <c r="L58" s="14"/>
      <c r="M58" s="14"/>
      <c r="N58" s="14"/>
      <c r="O58" s="14"/>
      <c r="P58" s="14"/>
      <c r="Q58" s="14"/>
      <c r="R58" s="14"/>
      <c r="S58" s="14"/>
      <c r="T58" s="14"/>
    </row>
    <row r="59" spans="1:83" ht="30" customHeight="1">
      <c r="A59" s="40"/>
      <c r="B59" s="27" t="s">
        <v>120</v>
      </c>
      <c r="C59" s="182" t="s">
        <v>270</v>
      </c>
      <c r="D59" s="160" t="s">
        <v>271</v>
      </c>
      <c r="E59" s="182" t="s">
        <v>272</v>
      </c>
      <c r="F59" s="160" t="s">
        <v>273</v>
      </c>
      <c r="G59" s="160" t="s">
        <v>274</v>
      </c>
      <c r="H59" s="160" t="s">
        <v>275</v>
      </c>
      <c r="J59" s="14"/>
    </row>
    <row r="60" spans="1:83" ht="15" customHeight="1">
      <c r="A60" s="897"/>
      <c r="B60" s="895" t="s">
        <v>121</v>
      </c>
      <c r="C60" s="160" t="s">
        <v>276</v>
      </c>
      <c r="D60" s="160" t="s">
        <v>277</v>
      </c>
      <c r="E60" s="160" t="s">
        <v>278</v>
      </c>
      <c r="F60" s="160" t="s">
        <v>279</v>
      </c>
      <c r="G60" s="160" t="s">
        <v>280</v>
      </c>
      <c r="H60" s="160" t="s">
        <v>281</v>
      </c>
      <c r="I60" s="160" t="s">
        <v>282</v>
      </c>
      <c r="J60" s="160" t="s">
        <v>283</v>
      </c>
      <c r="K60" s="160" t="s">
        <v>284</v>
      </c>
    </row>
    <row r="61" spans="1:83" ht="15" customHeight="1">
      <c r="A61" s="898"/>
      <c r="B61" s="896"/>
      <c r="C61" s="357"/>
      <c r="D61" s="14"/>
      <c r="E61" s="14"/>
    </row>
    <row r="62" spans="1:83" ht="30" customHeight="1">
      <c r="A62" s="40"/>
      <c r="B62" s="43" t="s">
        <v>123</v>
      </c>
      <c r="C62" s="160" t="s">
        <v>285</v>
      </c>
      <c r="D62" s="160" t="s">
        <v>286</v>
      </c>
      <c r="E62" s="160" t="s">
        <v>287</v>
      </c>
      <c r="F62" s="160" t="s">
        <v>288</v>
      </c>
      <c r="G62" s="160" t="s">
        <v>289</v>
      </c>
      <c r="H62" s="160" t="s">
        <v>290</v>
      </c>
      <c r="I62" s="160" t="s">
        <v>291</v>
      </c>
    </row>
    <row r="63" spans="1:83" ht="30" customHeight="1">
      <c r="A63" s="40"/>
      <c r="B63" s="43" t="s">
        <v>125</v>
      </c>
      <c r="C63" s="160" t="s">
        <v>285</v>
      </c>
      <c r="D63" s="160" t="s">
        <v>286</v>
      </c>
      <c r="E63" s="160" t="s">
        <v>287</v>
      </c>
      <c r="F63" s="160" t="s">
        <v>288</v>
      </c>
      <c r="G63" s="160" t="s">
        <v>289</v>
      </c>
      <c r="H63" s="160" t="s">
        <v>290</v>
      </c>
      <c r="I63" s="160" t="s">
        <v>291</v>
      </c>
    </row>
    <row r="64" spans="1:83" ht="15" customHeight="1">
      <c r="A64" s="40"/>
      <c r="B64" s="43" t="s">
        <v>127</v>
      </c>
      <c r="C64" s="160" t="s">
        <v>292</v>
      </c>
      <c r="D64" s="160" t="s">
        <v>293</v>
      </c>
      <c r="E64" s="160" t="s">
        <v>294</v>
      </c>
      <c r="F64" s="160" t="s">
        <v>295</v>
      </c>
      <c r="G64" s="160" t="s">
        <v>296</v>
      </c>
      <c r="H64" s="160" t="s">
        <v>297</v>
      </c>
      <c r="I64" s="160" t="s">
        <v>298</v>
      </c>
      <c r="J64" s="160" t="s">
        <v>299</v>
      </c>
      <c r="K64" s="160" t="s">
        <v>300</v>
      </c>
    </row>
    <row r="65" spans="1:6" ht="15" customHeight="1">
      <c r="A65" s="40"/>
      <c r="B65" s="43" t="s">
        <v>128</v>
      </c>
      <c r="C65" s="160" t="s">
        <v>301</v>
      </c>
      <c r="D65" s="160" t="s">
        <v>302</v>
      </c>
      <c r="E65" s="160" t="s">
        <v>303</v>
      </c>
      <c r="F65" s="160" t="s">
        <v>304</v>
      </c>
    </row>
    <row r="66" spans="1:6" ht="15" customHeight="1">
      <c r="A66" s="40"/>
      <c r="B66" s="43" t="s">
        <v>129</v>
      </c>
      <c r="C66" s="160" t="s">
        <v>305</v>
      </c>
      <c r="D66" s="160" t="s">
        <v>306</v>
      </c>
      <c r="E66" s="160" t="s">
        <v>307</v>
      </c>
      <c r="F66" s="160" t="s">
        <v>308</v>
      </c>
    </row>
    <row r="67" spans="1:6" ht="15" customHeight="1">
      <c r="A67" s="40"/>
      <c r="B67" s="43" t="s">
        <v>130</v>
      </c>
      <c r="C67" s="347" t="s">
        <v>309</v>
      </c>
      <c r="D67" s="347" t="s">
        <v>310</v>
      </c>
      <c r="E67" s="347" t="s">
        <v>311</v>
      </c>
    </row>
    <row r="68" spans="1:6" ht="15" customHeight="1">
      <c r="A68" s="40"/>
      <c r="B68" s="43" t="s">
        <v>131</v>
      </c>
      <c r="C68" s="347" t="s">
        <v>309</v>
      </c>
      <c r="D68" s="347" t="s">
        <v>310</v>
      </c>
      <c r="E68" s="347" t="s">
        <v>311</v>
      </c>
    </row>
    <row r="69" spans="1:6" ht="15" customHeight="1">
      <c r="A69" s="40"/>
      <c r="B69" s="658" t="s">
        <v>132</v>
      </c>
      <c r="C69" s="347" t="s">
        <v>312</v>
      </c>
      <c r="D69" s="185" t="s">
        <v>313</v>
      </c>
    </row>
    <row r="70" spans="1:6" ht="15" customHeight="1">
      <c r="A70" s="40"/>
      <c r="B70" s="658" t="s">
        <v>133</v>
      </c>
      <c r="C70" s="347" t="s">
        <v>312</v>
      </c>
      <c r="D70" s="185" t="s">
        <v>314</v>
      </c>
    </row>
    <row r="71" spans="1:6" ht="15" customHeight="1">
      <c r="A71" s="40"/>
      <c r="B71" s="43" t="s">
        <v>134</v>
      </c>
      <c r="C71" s="358"/>
      <c r="D71" s="14"/>
      <c r="E71" s="14"/>
    </row>
    <row r="72" spans="1:6" ht="15" customHeight="1">
      <c r="A72" s="40"/>
      <c r="B72" s="43" t="s">
        <v>135</v>
      </c>
      <c r="C72" s="358"/>
      <c r="D72" s="14"/>
      <c r="E72" s="14"/>
    </row>
    <row r="73" spans="1:6" ht="15" customHeight="1">
      <c r="A73" s="40"/>
      <c r="B73" s="43" t="s">
        <v>136</v>
      </c>
      <c r="C73" s="359"/>
      <c r="D73" s="14"/>
      <c r="E73" s="14"/>
    </row>
    <row r="74" spans="1:6" ht="15" customHeight="1">
      <c r="A74" s="40"/>
      <c r="B74" s="43" t="s">
        <v>137</v>
      </c>
      <c r="C74" s="358"/>
      <c r="D74" s="14"/>
      <c r="E74" s="14"/>
    </row>
    <row r="75" spans="1:6" ht="15" customHeight="1">
      <c r="A75" s="40"/>
      <c r="B75" s="43" t="s">
        <v>138</v>
      </c>
      <c r="C75" s="358"/>
      <c r="D75" s="14"/>
      <c r="E75" s="14"/>
    </row>
    <row r="76" spans="1:6" ht="15" customHeight="1">
      <c r="A76" s="40"/>
      <c r="B76" s="43" t="s">
        <v>139</v>
      </c>
      <c r="C76" s="358"/>
      <c r="D76" s="14"/>
      <c r="E76" s="14"/>
    </row>
    <row r="77" spans="1:6" ht="15" customHeight="1">
      <c r="A77" s="40"/>
      <c r="B77" s="43" t="s">
        <v>140</v>
      </c>
      <c r="C77" s="358"/>
      <c r="D77" s="14"/>
      <c r="E77" s="14"/>
    </row>
    <row r="78" spans="1:6" ht="15" customHeight="1">
      <c r="A78" s="40"/>
      <c r="B78" s="43" t="s">
        <v>141</v>
      </c>
      <c r="C78" s="358"/>
      <c r="D78" s="14"/>
      <c r="E78" s="14"/>
    </row>
    <row r="79" spans="1:6" ht="30" customHeight="1">
      <c r="A79" s="40"/>
      <c r="B79" s="43" t="s">
        <v>143</v>
      </c>
      <c r="C79" s="358"/>
      <c r="D79" s="14"/>
      <c r="E79" s="14"/>
    </row>
    <row r="80" spans="1:6" ht="15" customHeight="1">
      <c r="A80" s="40"/>
      <c r="B80" s="43" t="s">
        <v>145</v>
      </c>
      <c r="C80" s="358"/>
      <c r="D80" s="14"/>
      <c r="E80" s="14"/>
    </row>
    <row r="81" spans="1:26" ht="15" customHeight="1">
      <c r="A81" s="372"/>
      <c r="B81" s="43" t="s">
        <v>146</v>
      </c>
      <c r="C81" s="358"/>
      <c r="D81" s="14"/>
      <c r="E81" s="14"/>
    </row>
    <row r="82" spans="1:26" s="44" customFormat="1" ht="30" customHeight="1">
      <c r="A82" s="45"/>
      <c r="B82" s="498" t="s">
        <v>147</v>
      </c>
      <c r="C82" s="185" t="s">
        <v>315</v>
      </c>
      <c r="D82" s="185" t="s">
        <v>316</v>
      </c>
      <c r="E82" s="185" t="s">
        <v>317</v>
      </c>
      <c r="F82" s="160" t="s">
        <v>318</v>
      </c>
    </row>
    <row r="83" spans="1:26" ht="30" customHeight="1">
      <c r="A83" s="40"/>
      <c r="B83" s="43" t="s">
        <v>149</v>
      </c>
      <c r="C83" s="160" t="s">
        <v>319</v>
      </c>
      <c r="D83" s="160" t="s">
        <v>320</v>
      </c>
      <c r="E83" s="160" t="s">
        <v>321</v>
      </c>
    </row>
    <row r="84" spans="1:26" ht="15" customHeight="1">
      <c r="A84" s="40"/>
      <c r="B84" s="43" t="s">
        <v>151</v>
      </c>
      <c r="C84" s="358"/>
      <c r="D84" s="8"/>
      <c r="E84" s="8"/>
    </row>
    <row r="85" spans="1:26" s="288" customFormat="1" ht="15" customHeight="1">
      <c r="A85" s="132"/>
      <c r="B85" s="133" t="s">
        <v>152</v>
      </c>
      <c r="C85" s="133"/>
      <c r="D85" s="360"/>
      <c r="E85" s="344"/>
      <c r="F85" s="344"/>
      <c r="G85" s="344"/>
      <c r="H85" s="344"/>
      <c r="I85" s="344"/>
      <c r="J85" s="344"/>
      <c r="K85" s="344"/>
      <c r="L85" s="344"/>
      <c r="M85" s="344"/>
      <c r="N85" s="344"/>
      <c r="O85" s="344"/>
      <c r="P85" s="344"/>
      <c r="Q85" s="344"/>
      <c r="R85" s="344"/>
      <c r="S85" s="344"/>
      <c r="T85" s="344"/>
    </row>
    <row r="86" spans="1:26" s="288" customFormat="1" ht="15" customHeight="1">
      <c r="A86" s="45"/>
      <c r="B86" s="46" t="s">
        <v>154</v>
      </c>
      <c r="C86" s="185" t="s">
        <v>322</v>
      </c>
      <c r="D86" s="185" t="s">
        <v>323</v>
      </c>
      <c r="E86" s="185" t="s">
        <v>324</v>
      </c>
      <c r="F86" s="185" t="s">
        <v>325</v>
      </c>
      <c r="G86" s="185" t="s">
        <v>326</v>
      </c>
      <c r="H86" s="185" t="s">
        <v>327</v>
      </c>
      <c r="I86" s="185" t="s">
        <v>328</v>
      </c>
      <c r="J86" s="185" t="s">
        <v>329</v>
      </c>
      <c r="K86" s="185" t="s">
        <v>330</v>
      </c>
      <c r="L86" s="185" t="s">
        <v>331</v>
      </c>
      <c r="M86" s="185" t="s">
        <v>332</v>
      </c>
      <c r="N86" s="185" t="s">
        <v>333</v>
      </c>
      <c r="O86" s="185" t="s">
        <v>334</v>
      </c>
      <c r="P86" s="185" t="s">
        <v>335</v>
      </c>
      <c r="Q86" s="344"/>
      <c r="R86" s="344"/>
      <c r="S86" s="344"/>
      <c r="T86" s="344"/>
    </row>
    <row r="87" spans="1:26" s="288" customFormat="1" ht="15" customHeight="1">
      <c r="A87" s="45"/>
      <c r="B87" s="46" t="s">
        <v>155</v>
      </c>
      <c r="C87" s="185" t="s">
        <v>336</v>
      </c>
      <c r="D87" s="185" t="s">
        <v>337</v>
      </c>
      <c r="E87" s="185" t="s">
        <v>338</v>
      </c>
      <c r="F87" s="185" t="s">
        <v>339</v>
      </c>
      <c r="G87" s="185" t="s">
        <v>340</v>
      </c>
      <c r="H87" s="185" t="s">
        <v>341</v>
      </c>
      <c r="I87" s="185" t="s">
        <v>342</v>
      </c>
      <c r="J87" s="185" t="s">
        <v>343</v>
      </c>
      <c r="K87" s="344"/>
      <c r="L87" s="344"/>
      <c r="M87" s="344"/>
      <c r="N87" s="344"/>
      <c r="O87" s="344"/>
      <c r="P87" s="344"/>
      <c r="Q87" s="344"/>
      <c r="R87" s="344"/>
      <c r="S87" s="344"/>
      <c r="T87" s="344"/>
    </row>
    <row r="88" spans="1:26" s="53" customFormat="1" ht="30" customHeight="1">
      <c r="A88" s="45"/>
      <c r="B88" s="386" t="s">
        <v>156</v>
      </c>
      <c r="C88" s="160" t="s">
        <v>344</v>
      </c>
      <c r="D88" s="160" t="s">
        <v>345</v>
      </c>
      <c r="E88" s="160" t="s">
        <v>346</v>
      </c>
      <c r="F88" s="160" t="s">
        <v>347</v>
      </c>
      <c r="G88" s="160" t="s">
        <v>348</v>
      </c>
      <c r="H88" s="160" t="s">
        <v>349</v>
      </c>
      <c r="I88" s="160" t="s">
        <v>350</v>
      </c>
      <c r="J88" s="160" t="s">
        <v>351</v>
      </c>
      <c r="K88" s="160" t="s">
        <v>352</v>
      </c>
      <c r="L88" s="160" t="s">
        <v>353</v>
      </c>
      <c r="M88" s="160" t="s">
        <v>354</v>
      </c>
      <c r="N88" s="160" t="s">
        <v>355</v>
      </c>
      <c r="O88" s="160" t="s">
        <v>356</v>
      </c>
      <c r="P88" s="160" t="s">
        <v>357</v>
      </c>
      <c r="Q88" s="160" t="s">
        <v>358</v>
      </c>
      <c r="R88" s="160" t="s">
        <v>359</v>
      </c>
      <c r="S88" s="160" t="s">
        <v>360</v>
      </c>
      <c r="T88" s="160" t="s">
        <v>361</v>
      </c>
      <c r="U88" s="160" t="s">
        <v>362</v>
      </c>
      <c r="V88" s="160" t="s">
        <v>363</v>
      </c>
      <c r="W88" s="160" t="s">
        <v>364</v>
      </c>
      <c r="X88" s="160" t="s">
        <v>365</v>
      </c>
      <c r="Y88" s="160" t="s">
        <v>366</v>
      </c>
      <c r="Z88" s="160" t="s">
        <v>367</v>
      </c>
    </row>
    <row r="89" spans="1:26" s="288" customFormat="1" ht="15" customHeight="1">
      <c r="A89" s="45"/>
      <c r="B89" s="46" t="s">
        <v>157</v>
      </c>
      <c r="C89" s="185" t="s">
        <v>368</v>
      </c>
      <c r="D89" s="185" t="s">
        <v>369</v>
      </c>
      <c r="E89" s="185" t="s">
        <v>370</v>
      </c>
      <c r="F89" s="344"/>
      <c r="G89" s="344"/>
      <c r="H89" s="344"/>
      <c r="I89" s="344"/>
      <c r="J89" s="344"/>
      <c r="K89" s="344"/>
      <c r="L89" s="344"/>
      <c r="M89" s="344"/>
      <c r="N89" s="344"/>
      <c r="O89" s="344"/>
      <c r="P89" s="344"/>
      <c r="Q89" s="344"/>
      <c r="R89" s="344"/>
      <c r="S89" s="344"/>
      <c r="T89" s="344"/>
    </row>
    <row r="90" spans="1:26" s="288" customFormat="1" ht="15" customHeight="1">
      <c r="A90" s="45"/>
      <c r="B90" s="46" t="s">
        <v>158</v>
      </c>
      <c r="C90" s="343"/>
      <c r="D90" s="344"/>
      <c r="E90" s="344"/>
      <c r="F90" s="344"/>
      <c r="G90" s="344"/>
      <c r="H90" s="344"/>
      <c r="I90" s="344"/>
      <c r="J90" s="344"/>
      <c r="K90" s="344"/>
      <c r="L90" s="344"/>
      <c r="M90" s="344"/>
      <c r="N90" s="344"/>
      <c r="O90" s="344"/>
      <c r="P90" s="344"/>
      <c r="Q90" s="344"/>
      <c r="R90" s="344"/>
      <c r="S90" s="344"/>
      <c r="T90" s="344"/>
    </row>
    <row r="91" spans="1:26" s="288" customFormat="1" ht="15" customHeight="1">
      <c r="A91" s="45"/>
      <c r="B91" s="46" t="s">
        <v>159</v>
      </c>
      <c r="C91" s="185" t="s">
        <v>368</v>
      </c>
      <c r="D91" s="185" t="s">
        <v>371</v>
      </c>
      <c r="E91" s="185" t="s">
        <v>369</v>
      </c>
      <c r="F91" s="185" t="s">
        <v>372</v>
      </c>
      <c r="G91" s="185" t="s">
        <v>370</v>
      </c>
      <c r="H91" s="344"/>
      <c r="I91" s="344"/>
      <c r="J91" s="344"/>
      <c r="K91" s="344"/>
      <c r="L91" s="344"/>
      <c r="M91" s="344"/>
      <c r="N91" s="344"/>
      <c r="O91" s="344"/>
      <c r="P91" s="344"/>
      <c r="Q91" s="344"/>
      <c r="R91" s="344"/>
      <c r="S91" s="344"/>
      <c r="T91" s="344"/>
    </row>
    <row r="92" spans="1:26" s="288" customFormat="1" ht="15" customHeight="1">
      <c r="A92" s="45"/>
      <c r="B92" s="46" t="s">
        <v>160</v>
      </c>
      <c r="C92" s="343"/>
      <c r="D92" s="344"/>
      <c r="E92" s="344"/>
      <c r="F92" s="344"/>
      <c r="G92" s="344"/>
      <c r="H92" s="344"/>
      <c r="I92" s="344"/>
      <c r="J92" s="344"/>
      <c r="K92" s="344"/>
      <c r="L92" s="344"/>
      <c r="M92" s="344"/>
      <c r="N92" s="344"/>
      <c r="O92" s="344"/>
      <c r="P92" s="344"/>
      <c r="Q92" s="344"/>
      <c r="R92" s="344"/>
      <c r="S92" s="344"/>
      <c r="T92" s="344"/>
    </row>
    <row r="93" spans="1:26" s="288" customFormat="1" ht="15" customHeight="1">
      <c r="A93" s="47"/>
      <c r="B93" s="46" t="s">
        <v>161</v>
      </c>
      <c r="C93" s="185" t="s">
        <v>215</v>
      </c>
      <c r="D93" s="185" t="s">
        <v>216</v>
      </c>
      <c r="E93" s="344"/>
      <c r="F93" s="344"/>
      <c r="G93" s="344"/>
      <c r="H93" s="344"/>
      <c r="I93" s="344"/>
      <c r="J93" s="344"/>
      <c r="K93" s="344"/>
      <c r="L93" s="344"/>
      <c r="M93" s="344"/>
      <c r="N93" s="344"/>
      <c r="O93" s="344"/>
      <c r="P93" s="344"/>
      <c r="Q93" s="344"/>
      <c r="R93" s="344"/>
      <c r="S93" s="344"/>
      <c r="T93" s="344"/>
    </row>
    <row r="94" spans="1:26" s="288" customFormat="1" ht="15" customHeight="1">
      <c r="A94" s="47"/>
      <c r="B94" s="46" t="s">
        <v>162</v>
      </c>
      <c r="C94" s="185" t="s">
        <v>215</v>
      </c>
      <c r="D94" s="185" t="s">
        <v>216</v>
      </c>
      <c r="E94" s="344"/>
      <c r="F94" s="344"/>
      <c r="G94" s="344"/>
      <c r="H94" s="344"/>
      <c r="I94" s="344"/>
      <c r="J94" s="344"/>
      <c r="K94" s="344"/>
      <c r="L94" s="344"/>
      <c r="M94" s="344"/>
      <c r="N94" s="344"/>
      <c r="O94" s="344"/>
      <c r="P94" s="344"/>
      <c r="Q94" s="344"/>
      <c r="R94" s="344"/>
      <c r="S94" s="344"/>
      <c r="T94" s="344"/>
    </row>
    <row r="95" spans="1:26" s="288" customFormat="1" ht="15" customHeight="1">
      <c r="A95" s="45"/>
      <c r="B95" s="46" t="s">
        <v>163</v>
      </c>
      <c r="C95" s="185" t="s">
        <v>215</v>
      </c>
      <c r="D95" s="185" t="s">
        <v>216</v>
      </c>
      <c r="E95" s="344"/>
      <c r="F95" s="344"/>
      <c r="G95" s="344"/>
      <c r="H95" s="344"/>
      <c r="I95" s="344"/>
      <c r="J95" s="344"/>
      <c r="K95" s="344"/>
      <c r="L95" s="344"/>
      <c r="M95" s="344"/>
      <c r="N95" s="344"/>
      <c r="O95" s="344"/>
      <c r="P95" s="344"/>
      <c r="Q95" s="344"/>
      <c r="R95" s="344"/>
      <c r="S95" s="344"/>
      <c r="T95" s="344"/>
    </row>
    <row r="96" spans="1:26" s="288" customFormat="1" ht="15" customHeight="1">
      <c r="A96" s="45"/>
      <c r="B96" s="46" t="s">
        <v>164</v>
      </c>
      <c r="C96" s="185" t="s">
        <v>215</v>
      </c>
      <c r="D96" s="185" t="s">
        <v>216</v>
      </c>
      <c r="E96" s="344"/>
      <c r="F96" s="344"/>
      <c r="G96" s="344"/>
      <c r="H96" s="344"/>
      <c r="I96" s="344"/>
      <c r="J96" s="344"/>
      <c r="K96" s="344"/>
      <c r="L96" s="344"/>
      <c r="M96" s="344"/>
      <c r="N96" s="344"/>
      <c r="O96" s="344"/>
      <c r="P96" s="344"/>
      <c r="Q96" s="344"/>
      <c r="R96" s="344"/>
      <c r="S96" s="344"/>
      <c r="T96" s="344"/>
    </row>
    <row r="97" spans="1:46" s="288" customFormat="1" ht="15" customHeight="1">
      <c r="A97" s="45"/>
      <c r="B97" s="46" t="s">
        <v>165</v>
      </c>
      <c r="C97" s="343"/>
      <c r="D97" s="344"/>
      <c r="E97" s="344"/>
      <c r="F97" s="344"/>
      <c r="G97" s="344"/>
      <c r="H97" s="344"/>
      <c r="I97" s="344"/>
      <c r="J97" s="344"/>
      <c r="K97" s="344"/>
      <c r="L97" s="344"/>
      <c r="M97" s="344"/>
      <c r="N97" s="344"/>
      <c r="O97" s="344"/>
      <c r="P97" s="344"/>
      <c r="Q97" s="344"/>
      <c r="R97" s="344"/>
      <c r="S97" s="344"/>
      <c r="T97" s="344"/>
    </row>
    <row r="98" spans="1:46" s="288" customFormat="1" ht="15" customHeight="1">
      <c r="A98" s="45"/>
      <c r="B98" s="46" t="s">
        <v>166</v>
      </c>
      <c r="C98" s="393"/>
      <c r="D98" s="344"/>
      <c r="E98" s="344"/>
      <c r="F98" s="344"/>
      <c r="G98" s="344"/>
      <c r="H98" s="344"/>
      <c r="I98" s="344"/>
      <c r="J98" s="344"/>
      <c r="K98" s="344"/>
      <c r="L98" s="344"/>
      <c r="M98" s="344"/>
      <c r="N98" s="344"/>
      <c r="O98" s="344"/>
      <c r="P98" s="344"/>
      <c r="Q98" s="344"/>
      <c r="R98" s="344"/>
      <c r="S98" s="344"/>
      <c r="T98" s="344"/>
    </row>
    <row r="99" spans="1:46" s="288" customFormat="1" ht="15" customHeight="1">
      <c r="A99" s="45"/>
      <c r="B99" s="46" t="s">
        <v>167</v>
      </c>
      <c r="C99" s="361" t="s">
        <v>373</v>
      </c>
      <c r="D99" s="361" t="s">
        <v>374</v>
      </c>
      <c r="E99" s="361" t="s">
        <v>375</v>
      </c>
      <c r="F99" s="361" t="s">
        <v>234</v>
      </c>
      <c r="G99" s="344"/>
      <c r="H99" s="344"/>
      <c r="I99" s="344"/>
      <c r="J99" s="344"/>
      <c r="K99" s="344"/>
      <c r="L99" s="344"/>
      <c r="M99" s="344"/>
      <c r="N99" s="344"/>
      <c r="O99" s="344"/>
      <c r="P99" s="344"/>
      <c r="Q99" s="344"/>
      <c r="R99" s="344"/>
      <c r="S99" s="344"/>
      <c r="T99" s="344"/>
    </row>
    <row r="100" spans="1:46" s="288" customFormat="1" ht="15" customHeight="1">
      <c r="A100" s="45"/>
      <c r="B100" s="46" t="s">
        <v>168</v>
      </c>
      <c r="C100" s="343"/>
      <c r="D100" s="344"/>
      <c r="E100" s="344"/>
      <c r="F100" s="344"/>
      <c r="G100" s="344"/>
      <c r="H100" s="344"/>
      <c r="I100" s="344"/>
      <c r="J100" s="344"/>
      <c r="K100" s="344"/>
      <c r="L100" s="344"/>
      <c r="M100" s="344"/>
      <c r="N100" s="344"/>
      <c r="O100" s="344"/>
      <c r="P100" s="344"/>
      <c r="Q100" s="344"/>
      <c r="R100" s="344"/>
      <c r="S100" s="344"/>
      <c r="T100" s="344"/>
    </row>
    <row r="101" spans="1:46" s="12" customFormat="1" ht="15" customHeight="1">
      <c r="A101" s="23"/>
      <c r="B101" s="48" t="s">
        <v>169</v>
      </c>
      <c r="C101" s="185" t="s">
        <v>215</v>
      </c>
      <c r="D101" s="185" t="s">
        <v>216</v>
      </c>
      <c r="E101" s="14"/>
      <c r="F101" s="14"/>
      <c r="G101" s="14"/>
      <c r="H101" s="14"/>
      <c r="I101" s="14"/>
      <c r="J101" s="14"/>
      <c r="K101" s="14"/>
      <c r="L101" s="14"/>
      <c r="M101" s="14"/>
      <c r="N101" s="14"/>
      <c r="O101" s="14"/>
      <c r="P101" s="14"/>
      <c r="Q101" s="14"/>
      <c r="R101" s="14"/>
      <c r="S101" s="14"/>
      <c r="T101" s="14"/>
    </row>
    <row r="102" spans="1:46" s="12" customFormat="1" ht="15" customHeight="1">
      <c r="A102" s="115"/>
      <c r="B102" s="82" t="s">
        <v>170</v>
      </c>
      <c r="C102" s="160" t="s">
        <v>376</v>
      </c>
      <c r="D102" s="160" t="s">
        <v>377</v>
      </c>
      <c r="E102" s="160" t="s">
        <v>378</v>
      </c>
      <c r="F102" s="160" t="s">
        <v>379</v>
      </c>
      <c r="G102" s="14"/>
      <c r="H102" s="14"/>
      <c r="I102" s="14"/>
      <c r="J102" s="14"/>
      <c r="K102" s="14"/>
      <c r="L102" s="14"/>
      <c r="M102" s="14"/>
      <c r="N102" s="14"/>
      <c r="O102" s="14"/>
      <c r="P102" s="14"/>
      <c r="Q102" s="14"/>
      <c r="R102" s="14"/>
      <c r="S102" s="14"/>
      <c r="T102" s="14"/>
    </row>
    <row r="103" spans="1:46" s="12" customFormat="1" ht="15" customHeight="1">
      <c r="A103" s="23"/>
      <c r="B103" s="48" t="s">
        <v>172</v>
      </c>
      <c r="C103" s="185" t="s">
        <v>215</v>
      </c>
      <c r="D103" s="185" t="s">
        <v>216</v>
      </c>
      <c r="E103" s="14"/>
      <c r="F103" s="14"/>
      <c r="G103" s="14"/>
      <c r="H103" s="14"/>
      <c r="I103" s="14"/>
      <c r="J103" s="14"/>
      <c r="K103" s="14"/>
      <c r="L103" s="14"/>
      <c r="M103" s="14"/>
      <c r="N103" s="14"/>
      <c r="O103" s="14"/>
      <c r="P103" s="14"/>
      <c r="Q103" s="14"/>
      <c r="R103" s="14"/>
      <c r="S103" s="14"/>
      <c r="T103" s="14"/>
    </row>
    <row r="104" spans="1:46" s="12" customFormat="1" ht="15" customHeight="1">
      <c r="A104" s="23"/>
      <c r="B104" s="48" t="s">
        <v>173</v>
      </c>
      <c r="C104" s="185" t="s">
        <v>215</v>
      </c>
      <c r="D104" s="185" t="s">
        <v>216</v>
      </c>
      <c r="E104" s="14"/>
      <c r="F104" s="14"/>
      <c r="G104" s="14"/>
      <c r="H104" s="14"/>
      <c r="I104" s="14"/>
      <c r="J104" s="14"/>
      <c r="K104" s="14"/>
      <c r="L104" s="14"/>
      <c r="M104" s="14"/>
      <c r="N104" s="14"/>
      <c r="O104" s="14"/>
      <c r="P104" s="14"/>
      <c r="Q104" s="14"/>
      <c r="R104" s="14"/>
      <c r="S104" s="14"/>
      <c r="T104" s="14"/>
    </row>
    <row r="105" spans="1:46" s="12" customFormat="1" ht="15" customHeight="1">
      <c r="A105" s="23"/>
      <c r="B105" s="48" t="s">
        <v>174</v>
      </c>
      <c r="C105" s="185" t="s">
        <v>215</v>
      </c>
      <c r="D105" s="185" t="s">
        <v>216</v>
      </c>
      <c r="E105" s="14"/>
      <c r="F105" s="14"/>
      <c r="G105" s="14"/>
      <c r="H105" s="14"/>
      <c r="I105" s="14"/>
      <c r="J105" s="14"/>
      <c r="K105" s="14"/>
      <c r="L105" s="14"/>
      <c r="M105" s="14"/>
      <c r="N105" s="14"/>
      <c r="O105" s="14"/>
      <c r="P105" s="14"/>
      <c r="Q105" s="14"/>
      <c r="R105" s="14"/>
      <c r="S105" s="14"/>
      <c r="T105" s="14"/>
    </row>
    <row r="106" spans="1:46" s="12" customFormat="1" ht="15" customHeight="1">
      <c r="A106" s="23"/>
      <c r="B106" s="48" t="s">
        <v>175</v>
      </c>
      <c r="C106" s="185" t="s">
        <v>215</v>
      </c>
      <c r="D106" s="185" t="s">
        <v>216</v>
      </c>
      <c r="E106" s="14"/>
      <c r="F106" s="14"/>
      <c r="G106" s="14"/>
      <c r="H106" s="14"/>
      <c r="I106" s="14"/>
      <c r="J106" s="14"/>
      <c r="K106" s="14"/>
      <c r="L106" s="14"/>
      <c r="M106" s="14"/>
      <c r="N106" s="14"/>
      <c r="O106" s="14"/>
      <c r="P106" s="14"/>
      <c r="Q106" s="14"/>
      <c r="R106" s="14"/>
      <c r="S106" s="14"/>
      <c r="T106" s="14"/>
    </row>
    <row r="107" spans="1:46" s="12" customFormat="1" ht="15" customHeight="1">
      <c r="A107" s="23"/>
      <c r="B107" s="395" t="s">
        <v>176</v>
      </c>
      <c r="C107" s="185" t="s">
        <v>215</v>
      </c>
      <c r="D107" s="185" t="s">
        <v>216</v>
      </c>
      <c r="E107" s="14"/>
      <c r="F107" s="14"/>
      <c r="G107" s="14"/>
      <c r="H107" s="14"/>
      <c r="I107" s="14"/>
      <c r="J107" s="14"/>
      <c r="K107" s="14"/>
      <c r="L107" s="14"/>
      <c r="M107" s="14"/>
      <c r="N107" s="14"/>
      <c r="O107" s="14"/>
      <c r="P107" s="14"/>
      <c r="Q107" s="14"/>
      <c r="R107" s="14"/>
      <c r="S107" s="14"/>
      <c r="T107" s="14"/>
    </row>
    <row r="108" spans="1:46" s="12" customFormat="1" ht="15" customHeight="1">
      <c r="A108" s="23"/>
      <c r="B108" s="41" t="s">
        <v>177</v>
      </c>
      <c r="C108" s="185" t="s">
        <v>215</v>
      </c>
      <c r="D108" s="185" t="s">
        <v>216</v>
      </c>
      <c r="E108" s="14"/>
      <c r="F108" s="14"/>
      <c r="G108" s="14"/>
      <c r="H108" s="14"/>
      <c r="I108" s="14"/>
      <c r="J108" s="14"/>
      <c r="K108" s="14"/>
      <c r="L108" s="14"/>
      <c r="M108" s="14"/>
      <c r="N108" s="14"/>
      <c r="O108" s="14"/>
      <c r="P108" s="14"/>
      <c r="Q108" s="14"/>
      <c r="R108" s="14"/>
      <c r="S108" s="14"/>
      <c r="T108" s="14"/>
    </row>
    <row r="109" spans="1:46" s="12" customFormat="1" ht="15" customHeight="1">
      <c r="A109" s="23"/>
      <c r="B109" s="41" t="s">
        <v>178</v>
      </c>
      <c r="C109" s="185" t="s">
        <v>215</v>
      </c>
      <c r="D109" s="185" t="s">
        <v>216</v>
      </c>
      <c r="E109" s="14"/>
      <c r="F109" s="14"/>
      <c r="G109" s="14"/>
      <c r="H109" s="14"/>
      <c r="I109" s="14"/>
      <c r="J109" s="14"/>
      <c r="K109" s="14"/>
      <c r="L109" s="14"/>
      <c r="M109" s="14"/>
      <c r="N109" s="14"/>
      <c r="O109" s="14"/>
      <c r="P109" s="14"/>
      <c r="Q109" s="14"/>
      <c r="R109" s="14"/>
      <c r="S109" s="14"/>
      <c r="T109" s="14"/>
    </row>
    <row r="110" spans="1:46" s="12" customFormat="1" ht="15" customHeight="1">
      <c r="A110" s="23"/>
      <c r="B110" s="41" t="s">
        <v>179</v>
      </c>
      <c r="C110" s="185" t="s">
        <v>215</v>
      </c>
      <c r="D110" s="185" t="s">
        <v>216</v>
      </c>
      <c r="E110" s="14"/>
      <c r="F110" s="14"/>
      <c r="G110" s="14"/>
      <c r="H110" s="14"/>
      <c r="I110" s="14"/>
      <c r="J110" s="14"/>
      <c r="K110" s="14"/>
      <c r="L110" s="14"/>
      <c r="M110" s="14"/>
      <c r="N110" s="14"/>
      <c r="O110" s="14"/>
      <c r="P110" s="14"/>
      <c r="Q110" s="14"/>
      <c r="R110" s="14"/>
      <c r="S110" s="14"/>
      <c r="T110" s="14"/>
    </row>
    <row r="111" spans="1:46" ht="15" customHeight="1">
      <c r="A111" s="396"/>
      <c r="B111" s="125" t="s">
        <v>180</v>
      </c>
      <c r="C111" s="125"/>
      <c r="D111" s="14"/>
      <c r="E111" s="14"/>
      <c r="F111" s="337"/>
      <c r="G111" s="337"/>
      <c r="H111" s="337"/>
      <c r="I111" s="337"/>
      <c r="J111" s="337"/>
      <c r="K111" s="337"/>
      <c r="L111" s="337"/>
      <c r="M111" s="337"/>
      <c r="N111" s="337"/>
      <c r="O111" s="337"/>
      <c r="P111" s="337"/>
      <c r="Q111" s="337"/>
      <c r="R111" s="337"/>
      <c r="S111" s="337"/>
      <c r="T111" s="337"/>
      <c r="U111" s="338"/>
      <c r="V111" s="338"/>
      <c r="W111" s="338"/>
      <c r="X111" s="338"/>
      <c r="Y111" s="338"/>
      <c r="Z111" s="338"/>
      <c r="AA111" s="338"/>
      <c r="AB111" s="338"/>
      <c r="AC111" s="338"/>
      <c r="AD111" s="338"/>
      <c r="AE111" s="338"/>
      <c r="AF111" s="338"/>
      <c r="AG111" s="338"/>
      <c r="AH111" s="338"/>
      <c r="AI111" s="338"/>
      <c r="AJ111" s="338"/>
      <c r="AK111" s="338"/>
      <c r="AL111" s="338"/>
      <c r="AM111" s="338"/>
      <c r="AN111" s="338"/>
      <c r="AO111" s="338"/>
      <c r="AP111" s="338"/>
      <c r="AQ111" s="338"/>
      <c r="AR111" s="338"/>
      <c r="AS111" s="338"/>
      <c r="AT111" s="338"/>
    </row>
    <row r="112" spans="1:46" ht="15" customHeight="1">
      <c r="A112" s="40"/>
      <c r="B112" s="27" t="s">
        <v>182</v>
      </c>
      <c r="C112" s="359"/>
      <c r="D112" s="14"/>
      <c r="E112" s="14"/>
    </row>
    <row r="113" spans="1:20" s="288" customFormat="1" ht="15" customHeight="1">
      <c r="A113" s="45"/>
      <c r="B113" s="46" t="s">
        <v>183</v>
      </c>
      <c r="C113" s="331" t="s">
        <v>322</v>
      </c>
      <c r="D113" s="331" t="s">
        <v>323</v>
      </c>
      <c r="E113" s="331" t="s">
        <v>324</v>
      </c>
      <c r="F113" s="331" t="s">
        <v>325</v>
      </c>
      <c r="G113" s="331" t="s">
        <v>326</v>
      </c>
      <c r="H113" s="331" t="s">
        <v>327</v>
      </c>
      <c r="I113" s="331" t="s">
        <v>328</v>
      </c>
      <c r="J113" s="331" t="s">
        <v>329</v>
      </c>
      <c r="K113" s="331" t="s">
        <v>330</v>
      </c>
      <c r="L113" s="331" t="s">
        <v>331</v>
      </c>
      <c r="M113" s="331" t="s">
        <v>332</v>
      </c>
      <c r="N113" s="331" t="s">
        <v>333</v>
      </c>
      <c r="O113" s="331" t="s">
        <v>334</v>
      </c>
      <c r="P113" s="331" t="s">
        <v>335</v>
      </c>
      <c r="Q113" s="344"/>
      <c r="R113" s="344"/>
      <c r="S113" s="344"/>
      <c r="T113" s="344"/>
    </row>
    <row r="114" spans="1:20" s="288" customFormat="1" ht="15" customHeight="1">
      <c r="A114" s="45"/>
      <c r="B114" s="46" t="s">
        <v>184</v>
      </c>
      <c r="C114" s="331" t="s">
        <v>336</v>
      </c>
      <c r="D114" s="331" t="s">
        <v>337</v>
      </c>
      <c r="E114" s="331" t="s">
        <v>338</v>
      </c>
      <c r="F114" s="331" t="s">
        <v>339</v>
      </c>
      <c r="G114" s="331" t="s">
        <v>340</v>
      </c>
      <c r="H114" s="331" t="s">
        <v>341</v>
      </c>
      <c r="I114" s="331" t="s">
        <v>342</v>
      </c>
      <c r="J114" s="331" t="s">
        <v>343</v>
      </c>
      <c r="K114" s="344"/>
      <c r="L114" s="344"/>
      <c r="M114" s="344"/>
      <c r="N114" s="344"/>
      <c r="O114" s="344"/>
      <c r="P114" s="344"/>
      <c r="Q114" s="344"/>
      <c r="R114" s="344"/>
      <c r="S114" s="344"/>
      <c r="T114" s="344"/>
    </row>
    <row r="115" spans="1:20" s="288" customFormat="1" ht="15" customHeight="1">
      <c r="A115" s="45"/>
      <c r="B115" s="364" t="s">
        <v>185</v>
      </c>
      <c r="C115" s="331" t="s">
        <v>267</v>
      </c>
      <c r="D115" s="331" t="s">
        <v>268</v>
      </c>
      <c r="E115" s="331" t="s">
        <v>269</v>
      </c>
      <c r="F115" s="241"/>
      <c r="G115" s="241"/>
      <c r="H115" s="241"/>
      <c r="I115" s="241"/>
      <c r="J115" s="241"/>
      <c r="K115" s="344"/>
      <c r="L115" s="344"/>
      <c r="M115" s="344"/>
      <c r="N115" s="344"/>
      <c r="O115" s="344"/>
      <c r="P115" s="344"/>
      <c r="Q115" s="344"/>
      <c r="R115" s="344"/>
      <c r="S115" s="344"/>
      <c r="T115" s="344"/>
    </row>
    <row r="116" spans="1:20" ht="15" customHeight="1">
      <c r="A116" s="892"/>
      <c r="B116" s="891" t="s">
        <v>186</v>
      </c>
      <c r="C116" s="331" t="s">
        <v>276</v>
      </c>
      <c r="D116" s="331" t="s">
        <v>277</v>
      </c>
      <c r="E116" s="331" t="s">
        <v>278</v>
      </c>
      <c r="F116" s="331" t="s">
        <v>279</v>
      </c>
      <c r="G116" s="331" t="s">
        <v>280</v>
      </c>
      <c r="H116" s="331" t="s">
        <v>281</v>
      </c>
      <c r="I116" s="331" t="s">
        <v>282</v>
      </c>
      <c r="J116" s="331" t="s">
        <v>283</v>
      </c>
      <c r="K116" s="331" t="s">
        <v>284</v>
      </c>
    </row>
    <row r="117" spans="1:20" ht="15" customHeight="1">
      <c r="A117" s="892"/>
      <c r="B117" s="891"/>
      <c r="C117" s="358"/>
    </row>
    <row r="118" spans="1:20" ht="15" customHeight="1">
      <c r="A118" s="363"/>
      <c r="B118" s="82" t="s">
        <v>187</v>
      </c>
      <c r="C118" s="358"/>
      <c r="D118" s="14"/>
      <c r="E118" s="14"/>
    </row>
    <row r="119" spans="1:20" ht="15" customHeight="1">
      <c r="A119" s="40"/>
      <c r="B119" s="43" t="s">
        <v>188</v>
      </c>
      <c r="C119" s="358"/>
      <c r="D119" s="14"/>
      <c r="E119" s="14"/>
    </row>
    <row r="120" spans="1:20" ht="15" customHeight="1">
      <c r="A120" s="40"/>
      <c r="B120" s="43" t="s">
        <v>190</v>
      </c>
      <c r="C120" s="358"/>
      <c r="D120" s="14"/>
      <c r="E120" s="14"/>
    </row>
    <row r="121" spans="1:20" ht="15" customHeight="1">
      <c r="A121" s="40"/>
      <c r="B121" s="43" t="s">
        <v>191</v>
      </c>
      <c r="C121" s="358"/>
      <c r="D121" s="14"/>
      <c r="E121" s="14"/>
    </row>
    <row r="122" spans="1:20" ht="15" customHeight="1">
      <c r="A122" s="40"/>
      <c r="B122" s="43" t="s">
        <v>192</v>
      </c>
      <c r="C122" s="358"/>
      <c r="D122" s="14"/>
      <c r="E122" s="14"/>
    </row>
    <row r="123" spans="1:20" ht="15" customHeight="1">
      <c r="A123" s="40"/>
      <c r="B123" s="43" t="s">
        <v>193</v>
      </c>
      <c r="C123" s="358"/>
      <c r="D123" s="14"/>
      <c r="E123" s="14"/>
    </row>
    <row r="124" spans="1:20" ht="15" customHeight="1">
      <c r="A124" s="40"/>
      <c r="B124" s="43" t="s">
        <v>194</v>
      </c>
      <c r="C124" s="358"/>
      <c r="D124" s="14"/>
      <c r="E124" s="14"/>
    </row>
    <row r="125" spans="1:20" ht="15" customHeight="1">
      <c r="A125" s="40"/>
      <c r="B125" s="43" t="s">
        <v>195</v>
      </c>
      <c r="C125" s="358"/>
      <c r="D125" s="14"/>
      <c r="E125" s="14"/>
    </row>
    <row r="126" spans="1:20" ht="30" customHeight="1">
      <c r="A126" s="40"/>
      <c r="B126" s="43" t="s">
        <v>196</v>
      </c>
      <c r="C126" s="358"/>
      <c r="D126" s="14"/>
      <c r="E126" s="14"/>
    </row>
    <row r="127" spans="1:20" ht="15" customHeight="1">
      <c r="A127" s="40"/>
      <c r="B127" s="43" t="s">
        <v>198</v>
      </c>
      <c r="C127" s="358"/>
      <c r="D127" s="14"/>
      <c r="E127" s="14"/>
    </row>
    <row r="128" spans="1:20" ht="15" customHeight="1">
      <c r="A128" s="40"/>
      <c r="B128" s="43" t="s">
        <v>199</v>
      </c>
      <c r="C128" s="358"/>
      <c r="D128" s="14"/>
      <c r="E128" s="14"/>
    </row>
    <row r="129" spans="1:5" ht="15" customHeight="1">
      <c r="A129" s="40"/>
      <c r="B129" s="43" t="s">
        <v>200</v>
      </c>
      <c r="C129" s="358"/>
      <c r="D129" s="14"/>
      <c r="E129" s="14"/>
    </row>
    <row r="130" spans="1:5" ht="15" customHeight="1">
      <c r="A130" s="40"/>
      <c r="B130" s="43" t="s">
        <v>201</v>
      </c>
      <c r="C130" s="358"/>
      <c r="D130" s="14"/>
      <c r="E130" s="14"/>
    </row>
    <row r="131" spans="1:5" ht="15" customHeight="1">
      <c r="A131" s="40"/>
      <c r="B131" s="43" t="s">
        <v>202</v>
      </c>
      <c r="C131" s="358"/>
      <c r="D131" s="14"/>
      <c r="E131" s="14"/>
    </row>
    <row r="132" spans="1:5" ht="60" customHeight="1">
      <c r="A132" s="40"/>
      <c r="B132" s="43" t="s">
        <v>203</v>
      </c>
      <c r="C132" s="358"/>
      <c r="D132" s="14"/>
      <c r="E132" s="14"/>
    </row>
    <row r="133" spans="1:5" ht="15" customHeight="1">
      <c r="A133" s="40"/>
      <c r="B133" s="43" t="s">
        <v>205</v>
      </c>
      <c r="C133" s="358"/>
      <c r="D133" s="14"/>
      <c r="E133" s="14"/>
    </row>
    <row r="134" spans="1:5" ht="15" customHeight="1">
      <c r="A134" s="40"/>
      <c r="B134" s="43" t="s">
        <v>206</v>
      </c>
      <c r="C134" s="42"/>
      <c r="D134" s="14"/>
      <c r="E134" s="14"/>
    </row>
    <row r="135" spans="1:5" ht="15" customHeight="1">
      <c r="A135" s="372"/>
      <c r="B135" s="373" t="s">
        <v>207</v>
      </c>
      <c r="C135" s="358"/>
      <c r="D135" s="14"/>
      <c r="E135" s="14"/>
    </row>
    <row r="136" spans="1:5">
      <c r="D136" s="14"/>
      <c r="E136" s="14"/>
    </row>
    <row r="137" spans="1:5">
      <c r="D137" s="14"/>
      <c r="E137" s="14"/>
    </row>
    <row r="138" spans="1:5">
      <c r="D138" s="14"/>
      <c r="E138" s="14"/>
    </row>
    <row r="139" spans="1:5">
      <c r="D139" s="14"/>
      <c r="E139" s="14"/>
    </row>
    <row r="140" spans="1:5">
      <c r="D140" s="14"/>
      <c r="E140" s="14"/>
    </row>
    <row r="141" spans="1:5">
      <c r="D141" s="14"/>
      <c r="E141" s="14"/>
    </row>
    <row r="142" spans="1:5">
      <c r="D142" s="14"/>
      <c r="E142" s="14"/>
    </row>
    <row r="143" spans="1:5">
      <c r="D143" s="14"/>
      <c r="E143" s="14"/>
    </row>
    <row r="144" spans="1:5">
      <c r="D144" s="14"/>
      <c r="E144" s="14"/>
    </row>
    <row r="145" spans="4:5">
      <c r="D145" s="14"/>
      <c r="E145" s="14"/>
    </row>
    <row r="146" spans="4:5">
      <c r="D146" s="14"/>
      <c r="E146" s="14"/>
    </row>
    <row r="147" spans="4:5">
      <c r="D147" s="14"/>
      <c r="E147" s="14"/>
    </row>
    <row r="148" spans="4:5">
      <c r="D148" s="14"/>
      <c r="E148" s="14"/>
    </row>
  </sheetData>
  <mergeCells count="9">
    <mergeCell ref="B116:B117"/>
    <mergeCell ref="A116:A117"/>
    <mergeCell ref="A5:B5"/>
    <mergeCell ref="A6:B6"/>
    <mergeCell ref="B1:D1"/>
    <mergeCell ref="B3:D3"/>
    <mergeCell ref="B2:C2"/>
    <mergeCell ref="A60:A61"/>
    <mergeCell ref="B60:B61"/>
  </mergeCells>
  <pageMargins left="0.25" right="0.25" top="0.75" bottom="0.75" header="0.3" footer="0.3"/>
  <pageSetup scale="3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59999389629810485"/>
  </sheetPr>
  <dimension ref="A1:K47"/>
  <sheetViews>
    <sheetView showGridLines="0" zoomScaleNormal="100" workbookViewId="0">
      <pane ySplit="1" topLeftCell="A2" activePane="bottomLeft" state="frozen"/>
      <selection pane="bottomLeft"/>
      <selection activeCell="B40" sqref="B40"/>
    </sheetView>
  </sheetViews>
  <sheetFormatPr defaultColWidth="9.140625" defaultRowHeight="15" customHeight="1"/>
  <cols>
    <col min="1" max="1" width="8.7109375" style="50" customWidth="1"/>
    <col min="2" max="2" width="21.42578125" style="50" customWidth="1"/>
    <col min="3" max="9" width="10" style="50" customWidth="1"/>
    <col min="10" max="10" width="3.7109375" style="50" customWidth="1"/>
    <col min="11" max="16384" width="9.140625" style="50"/>
  </cols>
  <sheetData>
    <row r="1" spans="1:10" ht="35.1" customHeight="1">
      <c r="A1" s="316"/>
      <c r="B1" s="905" t="s">
        <v>380</v>
      </c>
      <c r="C1" s="905"/>
      <c r="D1" s="905"/>
      <c r="E1" s="905"/>
      <c r="F1" s="905"/>
      <c r="G1" s="905"/>
      <c r="H1" s="905"/>
      <c r="I1" s="905"/>
      <c r="J1" s="316"/>
    </row>
    <row r="2" spans="1:10" ht="30" customHeight="1">
      <c r="A2" s="316"/>
      <c r="B2" s="918" t="s">
        <v>381</v>
      </c>
      <c r="C2" s="886"/>
      <c r="D2" s="886"/>
      <c r="E2" s="886"/>
      <c r="F2" s="886"/>
      <c r="G2" s="886"/>
      <c r="H2" s="886"/>
      <c r="I2" s="886"/>
      <c r="J2" s="316"/>
    </row>
    <row r="3" spans="1:10" ht="13.9">
      <c r="A3" s="316"/>
      <c r="B3" s="318"/>
      <c r="C3" s="318"/>
      <c r="D3" s="318"/>
      <c r="E3" s="318"/>
      <c r="F3" s="318"/>
      <c r="G3" s="318"/>
      <c r="H3" s="318"/>
      <c r="I3" s="318"/>
      <c r="J3" s="316"/>
    </row>
    <row r="4" spans="1:10" ht="15" customHeight="1">
      <c r="A4" s="316"/>
      <c r="B4" s="913" t="s">
        <v>382</v>
      </c>
      <c r="C4" s="913"/>
      <c r="D4" s="913"/>
      <c r="E4" s="913"/>
      <c r="F4" s="913"/>
      <c r="G4" s="913"/>
      <c r="H4" s="913"/>
      <c r="I4" s="913"/>
      <c r="J4" s="316"/>
    </row>
    <row r="5" spans="1:10" ht="15" customHeight="1">
      <c r="A5" s="316"/>
      <c r="B5" s="145"/>
      <c r="C5" s="145" t="s">
        <v>383</v>
      </c>
      <c r="D5" s="145" t="s">
        <v>384</v>
      </c>
      <c r="E5" s="145" t="s">
        <v>385</v>
      </c>
      <c r="F5" s="145" t="s">
        <v>386</v>
      </c>
      <c r="G5" s="145" t="s">
        <v>387</v>
      </c>
      <c r="H5" s="145" t="s">
        <v>388</v>
      </c>
      <c r="I5" s="145" t="s">
        <v>389</v>
      </c>
      <c r="J5" s="316"/>
    </row>
    <row r="6" spans="1:10" ht="15" customHeight="1">
      <c r="A6" s="316"/>
      <c r="B6" s="138" t="s">
        <v>390</v>
      </c>
      <c r="C6" s="455"/>
      <c r="D6" s="455"/>
      <c r="E6" s="455"/>
      <c r="F6" s="455"/>
      <c r="G6" s="455"/>
      <c r="H6" s="455"/>
      <c r="I6" s="55">
        <f>SUM(C6:H6)</f>
        <v>0</v>
      </c>
      <c r="J6" s="316"/>
    </row>
    <row r="7" spans="1:10" ht="15" customHeight="1">
      <c r="A7" s="316"/>
      <c r="B7" s="138" t="s">
        <v>391</v>
      </c>
      <c r="C7" s="455"/>
      <c r="D7" s="455"/>
      <c r="E7" s="455"/>
      <c r="F7" s="455"/>
      <c r="G7" s="455"/>
      <c r="H7" s="455"/>
      <c r="I7" s="55">
        <f t="shared" ref="I7" si="0">SUM(C7:H7)</f>
        <v>0</v>
      </c>
      <c r="J7" s="316"/>
    </row>
    <row r="8" spans="1:10" ht="15" customHeight="1">
      <c r="A8" s="316"/>
      <c r="B8" s="138" t="s">
        <v>392</v>
      </c>
      <c r="C8" s="455"/>
      <c r="D8" s="455"/>
      <c r="E8" s="455"/>
      <c r="F8" s="455"/>
      <c r="G8" s="455"/>
      <c r="H8" s="455"/>
      <c r="I8" s="55">
        <f>SUM(C8:H8)</f>
        <v>0</v>
      </c>
      <c r="J8" s="316"/>
    </row>
    <row r="9" spans="1:10" ht="15" customHeight="1">
      <c r="A9" s="316"/>
      <c r="B9" s="138" t="s">
        <v>393</v>
      </c>
      <c r="C9" s="455"/>
      <c r="D9" s="455"/>
      <c r="E9" s="455"/>
      <c r="F9" s="455"/>
      <c r="G9" s="455"/>
      <c r="H9" s="455"/>
      <c r="I9" s="55">
        <f t="shared" ref="I9:I11" si="1">SUM(C9:H9)</f>
        <v>0</v>
      </c>
      <c r="J9" s="316"/>
    </row>
    <row r="10" spans="1:10" ht="15" customHeight="1">
      <c r="A10" s="316"/>
      <c r="B10" s="138" t="s">
        <v>394</v>
      </c>
      <c r="C10" s="455"/>
      <c r="D10" s="455"/>
      <c r="E10" s="455"/>
      <c r="F10" s="455"/>
      <c r="G10" s="455"/>
      <c r="H10" s="455"/>
      <c r="I10" s="55">
        <f t="shared" si="1"/>
        <v>0</v>
      </c>
      <c r="J10" s="316"/>
    </row>
    <row r="11" spans="1:10" ht="15" customHeight="1">
      <c r="A11" s="316"/>
      <c r="B11" s="138" t="s">
        <v>395</v>
      </c>
      <c r="C11" s="455"/>
      <c r="D11" s="455"/>
      <c r="E11" s="455"/>
      <c r="F11" s="455"/>
      <c r="G11" s="455"/>
      <c r="H11" s="455"/>
      <c r="I11" s="55">
        <f t="shared" si="1"/>
        <v>0</v>
      </c>
      <c r="J11" s="316"/>
    </row>
    <row r="12" spans="1:10" ht="15" customHeight="1">
      <c r="A12" s="316"/>
      <c r="B12" s="448" t="s">
        <v>396</v>
      </c>
      <c r="C12" s="448">
        <f t="shared" ref="C12:I12" si="2">SUM(C6:C11)</f>
        <v>0</v>
      </c>
      <c r="D12" s="448">
        <f t="shared" si="2"/>
        <v>0</v>
      </c>
      <c r="E12" s="448">
        <f t="shared" si="2"/>
        <v>0</v>
      </c>
      <c r="F12" s="448">
        <f t="shared" si="2"/>
        <v>0</v>
      </c>
      <c r="G12" s="448">
        <f t="shared" si="2"/>
        <v>0</v>
      </c>
      <c r="H12" s="448">
        <f t="shared" si="2"/>
        <v>0</v>
      </c>
      <c r="I12" s="448">
        <f t="shared" si="2"/>
        <v>0</v>
      </c>
      <c r="J12" s="316"/>
    </row>
    <row r="13" spans="1:10" ht="15" customHeight="1">
      <c r="A13" s="316"/>
      <c r="B13" s="448" t="s">
        <v>397</v>
      </c>
      <c r="C13" s="449" t="e">
        <f t="shared" ref="C13:I13" si="3">C12/$I$12</f>
        <v>#DIV/0!</v>
      </c>
      <c r="D13" s="449" t="e">
        <f t="shared" si="3"/>
        <v>#DIV/0!</v>
      </c>
      <c r="E13" s="449" t="e">
        <f t="shared" si="3"/>
        <v>#DIV/0!</v>
      </c>
      <c r="F13" s="449" t="e">
        <f t="shared" si="3"/>
        <v>#DIV/0!</v>
      </c>
      <c r="G13" s="449" t="e">
        <f t="shared" si="3"/>
        <v>#DIV/0!</v>
      </c>
      <c r="H13" s="449" t="e">
        <f t="shared" si="3"/>
        <v>#DIV/0!</v>
      </c>
      <c r="I13" s="449" t="e">
        <f t="shared" si="3"/>
        <v>#DIV/0!</v>
      </c>
      <c r="J13" s="316"/>
    </row>
    <row r="14" spans="1:10" ht="15" customHeight="1">
      <c r="A14" s="316"/>
      <c r="B14" s="319"/>
      <c r="C14" s="319"/>
      <c r="D14" s="319"/>
      <c r="E14" s="319"/>
      <c r="F14" s="319"/>
      <c r="G14" s="319"/>
      <c r="H14" s="319"/>
      <c r="I14" s="319"/>
      <c r="J14" s="316"/>
    </row>
    <row r="15" spans="1:10" ht="15" customHeight="1">
      <c r="A15" s="316"/>
      <c r="B15" s="319"/>
      <c r="C15" s="319"/>
      <c r="D15" s="319"/>
      <c r="E15" s="319"/>
      <c r="F15" s="319"/>
      <c r="G15" s="319"/>
      <c r="H15" s="319"/>
      <c r="I15" s="319"/>
      <c r="J15" s="316"/>
    </row>
    <row r="16" spans="1:10" ht="15" customHeight="1">
      <c r="A16" s="316"/>
      <c r="B16" s="913" t="s">
        <v>398</v>
      </c>
      <c r="C16" s="913"/>
      <c r="D16" s="913"/>
      <c r="E16" s="913"/>
      <c r="F16" s="913"/>
      <c r="G16" s="913"/>
      <c r="H16" s="913"/>
      <c r="I16" s="913"/>
      <c r="J16" s="316"/>
    </row>
    <row r="17" spans="1:11" ht="15" customHeight="1">
      <c r="A17" s="316"/>
      <c r="B17" s="145"/>
      <c r="C17" s="145" t="s">
        <v>383</v>
      </c>
      <c r="D17" s="145" t="s">
        <v>384</v>
      </c>
      <c r="E17" s="145" t="s">
        <v>385</v>
      </c>
      <c r="F17" s="145" t="s">
        <v>386</v>
      </c>
      <c r="G17" s="145" t="s">
        <v>387</v>
      </c>
      <c r="H17" s="145" t="s">
        <v>388</v>
      </c>
      <c r="I17" s="145" t="s">
        <v>389</v>
      </c>
      <c r="J17" s="316"/>
      <c r="K17" s="54"/>
    </row>
    <row r="18" spans="1:11" ht="15" customHeight="1">
      <c r="A18" s="316"/>
      <c r="B18" s="138" t="s">
        <v>390</v>
      </c>
      <c r="C18" s="455"/>
      <c r="D18" s="455"/>
      <c r="E18" s="455"/>
      <c r="F18" s="455"/>
      <c r="G18" s="455"/>
      <c r="H18" s="455"/>
      <c r="I18" s="55">
        <f>SUM(C18:H18)</f>
        <v>0</v>
      </c>
      <c r="J18" s="316"/>
    </row>
    <row r="19" spans="1:11" ht="15" customHeight="1">
      <c r="A19" s="316"/>
      <c r="B19" s="138" t="s">
        <v>391</v>
      </c>
      <c r="C19" s="455"/>
      <c r="D19" s="455"/>
      <c r="E19" s="455"/>
      <c r="F19" s="455"/>
      <c r="G19" s="455"/>
      <c r="H19" s="455"/>
      <c r="I19" s="55">
        <f t="shared" ref="I19" si="4">SUM(C19:H19)</f>
        <v>0</v>
      </c>
      <c r="J19" s="316"/>
    </row>
    <row r="20" spans="1:11" ht="15" customHeight="1">
      <c r="A20" s="316"/>
      <c r="B20" s="138" t="s">
        <v>392</v>
      </c>
      <c r="C20" s="455"/>
      <c r="D20" s="455"/>
      <c r="E20" s="455"/>
      <c r="F20" s="455"/>
      <c r="G20" s="455"/>
      <c r="H20" s="455"/>
      <c r="I20" s="55">
        <f>SUM(C20:H20)</f>
        <v>0</v>
      </c>
      <c r="J20" s="316"/>
    </row>
    <row r="21" spans="1:11" ht="15" customHeight="1">
      <c r="A21" s="316"/>
      <c r="B21" s="138" t="s">
        <v>393</v>
      </c>
      <c r="C21" s="455"/>
      <c r="D21" s="455"/>
      <c r="E21" s="455"/>
      <c r="F21" s="455"/>
      <c r="G21" s="455"/>
      <c r="H21" s="455"/>
      <c r="I21" s="55">
        <f t="shared" ref="I21:I23" si="5">SUM(C21:H21)</f>
        <v>0</v>
      </c>
      <c r="J21" s="316"/>
    </row>
    <row r="22" spans="1:11" ht="15" customHeight="1">
      <c r="A22" s="316"/>
      <c r="B22" s="138" t="s">
        <v>394</v>
      </c>
      <c r="C22" s="455"/>
      <c r="D22" s="455"/>
      <c r="E22" s="455"/>
      <c r="F22" s="455"/>
      <c r="G22" s="455"/>
      <c r="H22" s="455"/>
      <c r="I22" s="55">
        <f t="shared" si="5"/>
        <v>0</v>
      </c>
      <c r="J22" s="316"/>
    </row>
    <row r="23" spans="1:11" ht="15" customHeight="1">
      <c r="A23" s="316"/>
      <c r="B23" s="138" t="s">
        <v>395</v>
      </c>
      <c r="C23" s="455"/>
      <c r="D23" s="455"/>
      <c r="E23" s="455"/>
      <c r="F23" s="455"/>
      <c r="G23" s="455"/>
      <c r="H23" s="455"/>
      <c r="I23" s="55">
        <f t="shared" si="5"/>
        <v>0</v>
      </c>
      <c r="J23" s="316"/>
    </row>
    <row r="24" spans="1:11" ht="15" customHeight="1">
      <c r="A24" s="316"/>
      <c r="B24" s="448" t="s">
        <v>396</v>
      </c>
      <c r="C24" s="448">
        <f t="shared" ref="C24:I24" si="6">SUM(C18:C23)</f>
        <v>0</v>
      </c>
      <c r="D24" s="448">
        <f t="shared" si="6"/>
        <v>0</v>
      </c>
      <c r="E24" s="448">
        <f t="shared" si="6"/>
        <v>0</v>
      </c>
      <c r="F24" s="448">
        <f t="shared" si="6"/>
        <v>0</v>
      </c>
      <c r="G24" s="448">
        <f t="shared" si="6"/>
        <v>0</v>
      </c>
      <c r="H24" s="448">
        <f t="shared" si="6"/>
        <v>0</v>
      </c>
      <c r="I24" s="448">
        <f t="shared" si="6"/>
        <v>0</v>
      </c>
      <c r="J24" s="316"/>
    </row>
    <row r="25" spans="1:11" ht="15" customHeight="1">
      <c r="A25" s="316"/>
      <c r="B25" s="448" t="s">
        <v>397</v>
      </c>
      <c r="C25" s="449" t="e">
        <f>C24/$I$24</f>
        <v>#DIV/0!</v>
      </c>
      <c r="D25" s="449" t="e">
        <f>D24/$I$24</f>
        <v>#DIV/0!</v>
      </c>
      <c r="E25" s="449" t="e">
        <f t="shared" ref="E25:H25" si="7">E24/$I$24</f>
        <v>#DIV/0!</v>
      </c>
      <c r="F25" s="449" t="e">
        <f t="shared" si="7"/>
        <v>#DIV/0!</v>
      </c>
      <c r="G25" s="449" t="e">
        <f t="shared" si="7"/>
        <v>#DIV/0!</v>
      </c>
      <c r="H25" s="449" t="e">
        <f t="shared" si="7"/>
        <v>#DIV/0!</v>
      </c>
      <c r="I25" s="449" t="e">
        <f>I24/$I$24</f>
        <v>#DIV/0!</v>
      </c>
      <c r="J25" s="316"/>
      <c r="K25" s="56"/>
    </row>
    <row r="26" spans="1:11" s="314" customFormat="1" ht="15" customHeight="1">
      <c r="A26" s="317"/>
      <c r="B26" s="397" t="s">
        <v>399</v>
      </c>
      <c r="C26" s="320"/>
      <c r="D26" s="320"/>
      <c r="E26" s="320"/>
      <c r="F26" s="320"/>
      <c r="G26" s="320"/>
      <c r="H26" s="320"/>
      <c r="I26" s="320"/>
      <c r="J26" s="317"/>
      <c r="K26" s="315"/>
    </row>
    <row r="27" spans="1:11" s="314" customFormat="1" ht="15" customHeight="1">
      <c r="A27" s="317"/>
      <c r="B27" s="397" t="s">
        <v>400</v>
      </c>
      <c r="C27" s="317"/>
      <c r="D27" s="317"/>
      <c r="E27" s="317"/>
      <c r="F27" s="317"/>
      <c r="G27" s="317"/>
      <c r="H27" s="317"/>
      <c r="I27" s="317"/>
      <c r="J27" s="317"/>
    </row>
    <row r="28" spans="1:11" s="314" customFormat="1" ht="15" customHeight="1">
      <c r="A28" s="317"/>
      <c r="B28" s="397" t="s">
        <v>401</v>
      </c>
      <c r="C28" s="317"/>
      <c r="D28" s="317"/>
      <c r="E28" s="317"/>
      <c r="F28" s="317"/>
      <c r="G28" s="317"/>
      <c r="H28" s="317"/>
      <c r="I28" s="317"/>
      <c r="J28" s="317"/>
    </row>
    <row r="29" spans="1:11" s="314" customFormat="1" ht="15" customHeight="1">
      <c r="A29" s="317"/>
      <c r="B29" s="317"/>
      <c r="C29" s="317"/>
      <c r="D29" s="317"/>
      <c r="E29" s="317"/>
      <c r="F29" s="317"/>
      <c r="G29" s="317"/>
      <c r="H29" s="317"/>
      <c r="I29" s="317"/>
      <c r="J29" s="317"/>
    </row>
    <row r="30" spans="1:11" ht="15" customHeight="1">
      <c r="A30" s="316"/>
      <c r="B30" s="913" t="s">
        <v>402</v>
      </c>
      <c r="C30" s="913"/>
      <c r="D30" s="913"/>
      <c r="E30" s="913"/>
      <c r="F30" s="913"/>
      <c r="G30" s="913"/>
      <c r="H30" s="913"/>
      <c r="I30" s="913"/>
      <c r="J30" s="316"/>
    </row>
    <row r="31" spans="1:11" ht="15" customHeight="1">
      <c r="A31" s="316"/>
      <c r="B31" s="145"/>
      <c r="C31" s="145" t="s">
        <v>403</v>
      </c>
      <c r="D31" s="145" t="s">
        <v>384</v>
      </c>
      <c r="E31" s="145" t="s">
        <v>385</v>
      </c>
      <c r="F31" s="145" t="s">
        <v>386</v>
      </c>
      <c r="G31" s="145" t="s">
        <v>387</v>
      </c>
      <c r="H31" s="145" t="s">
        <v>388</v>
      </c>
      <c r="I31" s="145" t="s">
        <v>389</v>
      </c>
      <c r="J31" s="316"/>
    </row>
    <row r="32" spans="1:11" ht="15" customHeight="1">
      <c r="A32" s="316"/>
      <c r="B32" s="138" t="s">
        <v>404</v>
      </c>
      <c r="C32" s="551"/>
      <c r="D32" s="551"/>
      <c r="E32" s="551"/>
      <c r="F32" s="551"/>
      <c r="G32" s="551"/>
      <c r="H32" s="551"/>
      <c r="I32" s="57">
        <f>SUM(C32:H32)</f>
        <v>0</v>
      </c>
      <c r="J32" s="316"/>
    </row>
    <row r="33" spans="1:10" ht="15" customHeight="1">
      <c r="A33" s="316"/>
      <c r="B33" s="138" t="s">
        <v>405</v>
      </c>
      <c r="C33" s="551"/>
      <c r="D33" s="551"/>
      <c r="E33" s="551"/>
      <c r="F33" s="551"/>
      <c r="G33" s="551"/>
      <c r="H33" s="551"/>
      <c r="I33" s="57">
        <f t="shared" ref="I33:I35" si="8">SUM(C33:H33)</f>
        <v>0</v>
      </c>
      <c r="J33" s="316"/>
    </row>
    <row r="34" spans="1:10" ht="15" customHeight="1">
      <c r="A34" s="316"/>
      <c r="B34" s="138" t="s">
        <v>406</v>
      </c>
      <c r="C34" s="551"/>
      <c r="D34" s="551"/>
      <c r="E34" s="551"/>
      <c r="F34" s="551"/>
      <c r="G34" s="551"/>
      <c r="H34" s="551"/>
      <c r="I34" s="57">
        <f t="shared" si="8"/>
        <v>0</v>
      </c>
      <c r="J34" s="316"/>
    </row>
    <row r="35" spans="1:10" ht="15" customHeight="1">
      <c r="A35" s="316"/>
      <c r="B35" s="138" t="s">
        <v>407</v>
      </c>
      <c r="C35" s="551"/>
      <c r="D35" s="551"/>
      <c r="E35" s="551"/>
      <c r="F35" s="551"/>
      <c r="G35" s="551"/>
      <c r="H35" s="551"/>
      <c r="I35" s="57">
        <f t="shared" si="8"/>
        <v>0</v>
      </c>
      <c r="J35" s="316"/>
    </row>
    <row r="36" spans="1:10" ht="15" customHeight="1">
      <c r="A36" s="316"/>
      <c r="B36" s="450" t="s">
        <v>408</v>
      </c>
      <c r="C36" s="450">
        <f t="shared" ref="C36:I36" si="9">SUM(C32:C35)</f>
        <v>0</v>
      </c>
      <c r="D36" s="450">
        <f t="shared" si="9"/>
        <v>0</v>
      </c>
      <c r="E36" s="450">
        <f t="shared" si="9"/>
        <v>0</v>
      </c>
      <c r="F36" s="450">
        <f t="shared" si="9"/>
        <v>0</v>
      </c>
      <c r="G36" s="450">
        <f t="shared" si="9"/>
        <v>0</v>
      </c>
      <c r="H36" s="450">
        <f t="shared" si="9"/>
        <v>0</v>
      </c>
      <c r="I36" s="450">
        <f t="shared" si="9"/>
        <v>0</v>
      </c>
      <c r="J36" s="316"/>
    </row>
    <row r="37" spans="1:10" ht="15" customHeight="1">
      <c r="A37" s="316"/>
      <c r="B37" s="450" t="s">
        <v>397</v>
      </c>
      <c r="C37" s="451" t="e">
        <f>C36/$I$36</f>
        <v>#DIV/0!</v>
      </c>
      <c r="D37" s="451" t="e">
        <f t="shared" ref="D37:I37" si="10">D36/$I$36</f>
        <v>#DIV/0!</v>
      </c>
      <c r="E37" s="451" t="e">
        <f t="shared" si="10"/>
        <v>#DIV/0!</v>
      </c>
      <c r="F37" s="451" t="e">
        <f t="shared" si="10"/>
        <v>#DIV/0!</v>
      </c>
      <c r="G37" s="451" t="e">
        <f t="shared" si="10"/>
        <v>#DIV/0!</v>
      </c>
      <c r="H37" s="451" t="e">
        <f t="shared" si="10"/>
        <v>#DIV/0!</v>
      </c>
      <c r="I37" s="451" t="e">
        <f t="shared" si="10"/>
        <v>#DIV/0!</v>
      </c>
      <c r="J37" s="316"/>
    </row>
    <row r="38" spans="1:10" ht="15" customHeight="1">
      <c r="A38" s="316"/>
      <c r="B38" s="914" t="s">
        <v>409</v>
      </c>
      <c r="C38" s="914"/>
      <c r="D38" s="316"/>
      <c r="E38" s="316"/>
      <c r="F38" s="316"/>
      <c r="G38" s="316"/>
      <c r="H38" s="316"/>
      <c r="I38" s="316"/>
      <c r="J38" s="316"/>
    </row>
    <row r="39" spans="1:10" ht="15" customHeight="1">
      <c r="A39" s="316"/>
      <c r="B39" s="914" t="s">
        <v>410</v>
      </c>
      <c r="C39" s="914"/>
      <c r="D39" s="316"/>
      <c r="E39" s="316"/>
      <c r="F39" s="316"/>
      <c r="G39" s="316"/>
      <c r="H39" s="316"/>
      <c r="I39" s="316"/>
      <c r="J39" s="316"/>
    </row>
    <row r="40" spans="1:10" ht="15" customHeight="1">
      <c r="A40" s="316"/>
      <c r="B40" s="316"/>
      <c r="C40" s="316"/>
      <c r="D40" s="316"/>
      <c r="E40" s="915" t="s">
        <v>411</v>
      </c>
      <c r="F40" s="916"/>
      <c r="G40" s="916"/>
      <c r="H40" s="917"/>
      <c r="I40" s="452">
        <f>I32+I34</f>
        <v>0</v>
      </c>
      <c r="J40" s="316"/>
    </row>
    <row r="41" spans="1:10" ht="15" customHeight="1">
      <c r="A41" s="316"/>
      <c r="B41" s="316"/>
      <c r="C41" s="316"/>
      <c r="D41" s="316"/>
      <c r="E41" s="909"/>
      <c r="F41" s="910"/>
      <c r="G41" s="910"/>
      <c r="H41" s="910"/>
      <c r="I41" s="453" t="e">
        <f>I40/I24</f>
        <v>#DIV/0!</v>
      </c>
      <c r="J41" s="316"/>
    </row>
    <row r="42" spans="1:10" ht="15" customHeight="1">
      <c r="A42" s="316"/>
      <c r="B42" s="316"/>
      <c r="C42" s="316"/>
      <c r="D42" s="316"/>
      <c r="E42" s="906" t="s">
        <v>412</v>
      </c>
      <c r="F42" s="907"/>
      <c r="G42" s="907"/>
      <c r="H42" s="908"/>
      <c r="I42" s="454">
        <f>I33+I35</f>
        <v>0</v>
      </c>
      <c r="J42" s="316"/>
    </row>
    <row r="43" spans="1:10" ht="15" customHeight="1">
      <c r="A43" s="316"/>
      <c r="B43" s="316"/>
      <c r="C43" s="316"/>
      <c r="D43" s="316"/>
      <c r="E43" s="909"/>
      <c r="F43" s="910"/>
      <c r="G43" s="910"/>
      <c r="H43" s="911"/>
      <c r="I43" s="454" t="e">
        <f>I42/I24</f>
        <v>#DIV/0!</v>
      </c>
      <c r="J43" s="316"/>
    </row>
    <row r="44" spans="1:10" ht="15" customHeight="1">
      <c r="A44" s="316"/>
      <c r="B44" s="316"/>
      <c r="C44" s="316"/>
      <c r="D44" s="316"/>
      <c r="E44" s="316"/>
      <c r="F44" s="316"/>
      <c r="G44" s="316"/>
      <c r="H44" s="316"/>
      <c r="I44" s="316"/>
      <c r="J44" s="316"/>
    </row>
    <row r="45" spans="1:10" ht="15" customHeight="1">
      <c r="A45" s="316"/>
      <c r="B45" s="321"/>
      <c r="C45" s="316"/>
      <c r="D45" s="316"/>
      <c r="E45" s="316"/>
      <c r="F45" s="316"/>
      <c r="G45" s="316"/>
      <c r="H45" s="316"/>
      <c r="I45" s="316"/>
      <c r="J45" s="316"/>
    </row>
    <row r="46" spans="1:10" ht="15" customHeight="1">
      <c r="B46" s="912"/>
      <c r="C46" s="912"/>
      <c r="D46" s="58"/>
      <c r="E46" s="59"/>
      <c r="F46" s="59"/>
      <c r="G46" s="59"/>
      <c r="H46" s="59"/>
      <c r="I46" s="59"/>
    </row>
    <row r="47" spans="1:10" ht="15" customHeight="1">
      <c r="B47" s="912"/>
      <c r="C47" s="912"/>
      <c r="D47" s="58"/>
      <c r="E47" s="59"/>
      <c r="F47" s="59"/>
      <c r="G47" s="59"/>
      <c r="H47" s="59"/>
      <c r="I47" s="59"/>
    </row>
  </sheetData>
  <sheetProtection algorithmName="SHA-512" hashValue="jiDu6tn/5FRQizjvjEzhYj3PPwzhTPRZpn+RbP4MMSqwhmXoO8Z7kQQL1DODbymLzJ47LYeFlsFN5BYFyg2KBA==" saltValue="lK5EC8ZFie+DT/i3/0PxOw==" spinCount="100000" sheet="1" objects="1" scenarios="1"/>
  <mergeCells count="11">
    <mergeCell ref="B1:I1"/>
    <mergeCell ref="E42:H43"/>
    <mergeCell ref="B46:C46"/>
    <mergeCell ref="B47:C47"/>
    <mergeCell ref="B16:I16"/>
    <mergeCell ref="B30:I30"/>
    <mergeCell ref="B38:C38"/>
    <mergeCell ref="B39:C39"/>
    <mergeCell ref="E40:H41"/>
    <mergeCell ref="B4:I4"/>
    <mergeCell ref="B2:I2"/>
  </mergeCells>
  <conditionalFormatting sqref="C13:I13">
    <cfRule type="containsErrors" dxfId="7" priority="1">
      <formula>ISERROR(C13)</formula>
    </cfRule>
  </conditionalFormatting>
  <conditionalFormatting sqref="C25:I25">
    <cfRule type="containsErrors" dxfId="6" priority="5">
      <formula>ISERROR(C25)</formula>
    </cfRule>
  </conditionalFormatting>
  <conditionalFormatting sqref="C37:I37">
    <cfRule type="containsErrors" dxfId="5" priority="4">
      <formula>ISERROR(C37)</formula>
    </cfRule>
  </conditionalFormatting>
  <conditionalFormatting sqref="I41">
    <cfRule type="containsErrors" dxfId="4" priority="2">
      <formula>ISERROR(I41)</formula>
    </cfRule>
  </conditionalFormatting>
  <conditionalFormatting sqref="I43">
    <cfRule type="containsErrors" dxfId="3" priority="3">
      <formula>ISERROR(I43)</formula>
    </cfRule>
  </conditionalFormatting>
  <pageMargins left="0.7" right="0.7" top="0.75" bottom="0.75" header="0.3" footer="0.3"/>
  <pageSetup orientation="portrait" r:id="rId1"/>
  <ignoredErrors>
    <ignoredError sqref="C25:I25 C37:I37 I41 I43 C13:I13"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pageSetUpPr fitToPage="1"/>
  </sheetPr>
  <dimension ref="A1:BF155"/>
  <sheetViews>
    <sheetView showGridLines="0" zoomScaleNormal="100" workbookViewId="0">
      <pane xSplit="7" ySplit="1" topLeftCell="H2" activePane="bottomRight" state="frozen"/>
      <selection pane="bottomRight"/>
      <selection pane="bottomLeft" activeCell="K2" sqref="K2"/>
      <selection pane="topRight" activeCell="K2" sqref="K2"/>
    </sheetView>
  </sheetViews>
  <sheetFormatPr defaultColWidth="9.140625" defaultRowHeight="14.25" customHeight="1"/>
  <cols>
    <col min="1" max="1" width="8.7109375" style="14" customWidth="1"/>
    <col min="2" max="2" width="60.7109375" style="12" customWidth="1"/>
    <col min="3" max="3" width="30.7109375" style="217" customWidth="1"/>
    <col min="4" max="4" width="30.7109375" style="84" customWidth="1"/>
    <col min="5" max="5" width="50.7109375" style="84" hidden="1" customWidth="1"/>
    <col min="6" max="6" width="3.7109375" style="13" hidden="1" customWidth="1"/>
    <col min="7" max="7" width="3.7109375" style="13" customWidth="1"/>
    <col min="8" max="17" width="20.7109375" style="14" customWidth="1"/>
    <col min="18" max="16384" width="9.140625" style="12"/>
  </cols>
  <sheetData>
    <row r="1" spans="1:58" ht="35.1" customHeight="1">
      <c r="A1" s="638"/>
      <c r="B1" s="950" t="s">
        <v>413</v>
      </c>
      <c r="C1" s="950"/>
      <c r="D1" s="950"/>
      <c r="E1" s="639"/>
      <c r="F1" s="640"/>
      <c r="G1" s="638"/>
      <c r="H1" s="638"/>
      <c r="I1" s="651"/>
      <c r="J1" s="651"/>
      <c r="K1" s="651"/>
      <c r="L1" s="651"/>
      <c r="M1" s="651"/>
      <c r="N1" s="651"/>
      <c r="O1" s="651"/>
      <c r="P1" s="651"/>
      <c r="Q1" s="651"/>
    </row>
    <row r="2" spans="1:58" ht="90" customHeight="1">
      <c r="A2" s="618"/>
      <c r="B2" s="951" t="s">
        <v>414</v>
      </c>
      <c r="C2" s="951"/>
      <c r="D2" s="951"/>
      <c r="E2" s="619"/>
      <c r="F2" s="620"/>
      <c r="G2" s="618"/>
      <c r="H2" s="919" t="s">
        <v>415</v>
      </c>
      <c r="I2" s="920"/>
      <c r="J2" s="921"/>
      <c r="K2" s="622"/>
      <c r="L2" s="622"/>
      <c r="M2" s="622"/>
      <c r="N2" s="622"/>
      <c r="O2" s="622"/>
      <c r="P2" s="622"/>
      <c r="Q2" s="622"/>
    </row>
    <row r="3" spans="1:58" ht="15" customHeight="1">
      <c r="A3" s="618"/>
      <c r="B3" s="806"/>
      <c r="C3" s="806"/>
      <c r="D3" s="806"/>
      <c r="E3" s="619"/>
      <c r="F3" s="620"/>
      <c r="G3" s="618"/>
      <c r="H3" s="750"/>
      <c r="I3" s="751"/>
      <c r="J3" s="751"/>
      <c r="K3" s="622"/>
      <c r="L3" s="622"/>
      <c r="M3" s="622"/>
      <c r="N3" s="622"/>
      <c r="O3" s="622"/>
      <c r="P3" s="622"/>
      <c r="Q3" s="622"/>
    </row>
    <row r="4" spans="1:58" ht="13.9">
      <c r="A4" s="959" t="s">
        <v>44</v>
      </c>
      <c r="B4" s="959"/>
      <c r="C4" s="964" t="s">
        <v>45</v>
      </c>
      <c r="D4" s="964"/>
      <c r="E4" s="926" t="s">
        <v>46</v>
      </c>
      <c r="F4" s="641"/>
      <c r="G4" s="622"/>
      <c r="H4" s="743"/>
      <c r="I4" s="743"/>
      <c r="J4" s="743"/>
      <c r="K4" s="624"/>
      <c r="L4" s="622"/>
      <c r="M4" s="622"/>
      <c r="N4" s="622"/>
      <c r="O4" s="622"/>
      <c r="P4" s="622"/>
      <c r="Q4" s="622"/>
    </row>
    <row r="5" spans="1:58" ht="13.9">
      <c r="A5" s="959" t="s">
        <v>47</v>
      </c>
      <c r="B5" s="959"/>
      <c r="C5" s="964"/>
      <c r="D5" s="964"/>
      <c r="E5" s="927"/>
      <c r="F5" s="642"/>
      <c r="G5" s="622"/>
      <c r="H5" s="743"/>
      <c r="I5" s="743"/>
      <c r="J5" s="743"/>
      <c r="K5" s="622"/>
      <c r="L5" s="622"/>
      <c r="M5" s="622"/>
      <c r="N5" s="622"/>
      <c r="O5" s="622"/>
      <c r="P5" s="622"/>
      <c r="Q5" s="622"/>
    </row>
    <row r="6" spans="1:58" ht="15" customHeight="1">
      <c r="A6" s="554"/>
      <c r="B6" s="624"/>
      <c r="C6" s="625"/>
      <c r="D6" s="624"/>
      <c r="E6" s="626" t="s">
        <v>48</v>
      </c>
      <c r="F6" s="564"/>
      <c r="G6" s="624"/>
      <c r="H6" s="744"/>
      <c r="I6" s="745"/>
      <c r="J6" s="745"/>
      <c r="K6" s="624"/>
      <c r="L6" s="624"/>
      <c r="M6" s="624"/>
      <c r="N6" s="624"/>
      <c r="O6" s="624"/>
      <c r="P6" s="624"/>
      <c r="Q6" s="624"/>
    </row>
    <row r="7" spans="1:58" s="15" customFormat="1" ht="15" customHeight="1">
      <c r="A7" s="794" t="s">
        <v>416</v>
      </c>
      <c r="B7" s="521" t="s">
        <v>417</v>
      </c>
      <c r="C7" s="627" t="s">
        <v>50</v>
      </c>
      <c r="D7" s="628" t="s">
        <v>108</v>
      </c>
      <c r="E7" s="643" t="s">
        <v>52</v>
      </c>
      <c r="F7" s="644" t="s">
        <v>56</v>
      </c>
      <c r="G7" s="746"/>
      <c r="H7" s="630" t="s">
        <v>109</v>
      </c>
      <c r="I7" s="631"/>
      <c r="J7" s="631"/>
      <c r="K7" s="632"/>
      <c r="L7" s="632"/>
      <c r="M7" s="632"/>
      <c r="N7" s="632"/>
      <c r="O7" s="632"/>
      <c r="P7" s="632"/>
      <c r="Q7" s="633"/>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row>
    <row r="8" spans="1:58" s="15" customFormat="1" ht="15" customHeight="1">
      <c r="A8" s="180" t="s">
        <v>418</v>
      </c>
      <c r="B8" s="181" t="s">
        <v>110</v>
      </c>
      <c r="C8" s="788" t="s">
        <v>111</v>
      </c>
      <c r="D8" s="562">
        <f>'INTAKE - Project-Building(s)'!D24</f>
        <v>0</v>
      </c>
      <c r="E8" s="563"/>
      <c r="F8" s="564"/>
      <c r="G8" s="747"/>
      <c r="H8" s="634">
        <f>D8</f>
        <v>0</v>
      </c>
      <c r="I8" s="634" t="b">
        <f>IF(I10&lt;&gt;0,D8)</f>
        <v>0</v>
      </c>
      <c r="J8" s="634" t="b">
        <f>IF(J10&lt;&gt;0,D8)</f>
        <v>0</v>
      </c>
      <c r="K8" s="634" t="b">
        <f>IF(K10&lt;&gt;0,D8)</f>
        <v>0</v>
      </c>
      <c r="L8" s="634" t="b">
        <f>IF(L10&lt;&gt;0,D8)</f>
        <v>0</v>
      </c>
      <c r="M8" s="634" t="b">
        <f>IF(M10&lt;&gt;0,D8)</f>
        <v>0</v>
      </c>
      <c r="N8" s="634" t="b">
        <f>IF(N10&lt;&gt;0,D8)</f>
        <v>0</v>
      </c>
      <c r="O8" s="634" t="b">
        <f>IF(O10&lt;&gt;0,D8)</f>
        <v>0</v>
      </c>
      <c r="P8" s="634" t="b">
        <f>IF(P10&lt;&gt;0,D8)</f>
        <v>0</v>
      </c>
      <c r="Q8" s="634" t="b">
        <f>IF(Q10&lt;&gt;0,D8)</f>
        <v>0</v>
      </c>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row>
    <row r="9" spans="1:58" s="15" customFormat="1" ht="15" customHeight="1">
      <c r="A9" s="139" t="s">
        <v>418</v>
      </c>
      <c r="B9" s="140" t="s">
        <v>112</v>
      </c>
      <c r="C9" s="200"/>
      <c r="D9" s="138">
        <f>COUNT(H8:Q8)</f>
        <v>1</v>
      </c>
      <c r="E9" s="563"/>
      <c r="F9" s="565"/>
      <c r="G9" s="747"/>
      <c r="H9" s="138">
        <v>1</v>
      </c>
      <c r="I9" s="138">
        <f>H9+1</f>
        <v>2</v>
      </c>
      <c r="J9" s="138">
        <f>I9+1</f>
        <v>3</v>
      </c>
      <c r="K9" s="138">
        <f>J9+1</f>
        <v>4</v>
      </c>
      <c r="L9" s="138">
        <f t="shared" ref="L9:Q9" si="0">K9+1</f>
        <v>5</v>
      </c>
      <c r="M9" s="138">
        <f t="shared" si="0"/>
        <v>6</v>
      </c>
      <c r="N9" s="138">
        <f t="shared" si="0"/>
        <v>7</v>
      </c>
      <c r="O9" s="138">
        <f t="shared" si="0"/>
        <v>8</v>
      </c>
      <c r="P9" s="138">
        <f t="shared" si="0"/>
        <v>9</v>
      </c>
      <c r="Q9" s="138">
        <f t="shared" si="0"/>
        <v>10</v>
      </c>
    </row>
    <row r="10" spans="1:58" s="15" customFormat="1" ht="30" customHeight="1">
      <c r="A10" s="795" t="s">
        <v>418</v>
      </c>
      <c r="B10" s="41" t="s">
        <v>419</v>
      </c>
      <c r="C10" s="788" t="s">
        <v>420</v>
      </c>
      <c r="D10" s="382" t="str" cm="1">
        <f t="array" ref="D10">_xlfn.TEXTJOIN(", ",TRUE,_xlfn.UNIQUE(TRANSPOSE(H10:Q10)))</f>
        <v>0</v>
      </c>
      <c r="E10" s="563"/>
      <c r="F10" s="565"/>
      <c r="G10" s="747"/>
      <c r="H10" s="634">
        <f>IF(H9=1, 'INTAKE - Project-Building(s)'!H54)</f>
        <v>0</v>
      </c>
      <c r="I10" s="635">
        <f>IF(I9=2, 'INTAKE - Project-Building(s)'!I54)</f>
        <v>0</v>
      </c>
      <c r="J10" s="635">
        <f>IF(J9=3, 'INTAKE - Project-Building(s)'!J54)</f>
        <v>0</v>
      </c>
      <c r="K10" s="635">
        <f>IF(K9=4, 'INTAKE - Project-Building(s)'!K54)</f>
        <v>0</v>
      </c>
      <c r="L10" s="635">
        <f>IF(L9=5, 'INTAKE - Project-Building(s)'!L54)</f>
        <v>0</v>
      </c>
      <c r="M10" s="635">
        <f>IF(M9=6, 'INTAKE - Project-Building(s)'!M54)</f>
        <v>0</v>
      </c>
      <c r="N10" s="635">
        <f>IF(N9=7, 'INTAKE - Project-Building(s)'!N54)</f>
        <v>0</v>
      </c>
      <c r="O10" s="635">
        <f>IF(O9=8, 'INTAKE - Project-Building(s)'!O54)</f>
        <v>0</v>
      </c>
      <c r="P10" s="635">
        <f>IF(P9=9, 'INTAKE - Project-Building(s)'!P54)</f>
        <v>0</v>
      </c>
      <c r="Q10" s="635">
        <f>IF(Q9=10, 'INTAKE - Project-Building(s)'!Q54)</f>
        <v>0</v>
      </c>
    </row>
    <row r="11" spans="1:58" s="15" customFormat="1" ht="15" customHeight="1">
      <c r="A11" s="795" t="s">
        <v>418</v>
      </c>
      <c r="B11" s="27" t="s">
        <v>114</v>
      </c>
      <c r="C11" s="788" t="s">
        <v>111</v>
      </c>
      <c r="D11" s="382" t="str" cm="1">
        <f t="array" ref="D11">_xlfn.TEXTJOIN(", ",TRUE,_xlfn.UNIQUE(TRANSPOSE(H11:Q11)))</f>
        <v>0</v>
      </c>
      <c r="E11" s="563"/>
      <c r="F11" s="565"/>
      <c r="G11" s="747"/>
      <c r="H11" s="635">
        <f>IF(H9=1, 'INTAKE - Project-Building(s)'!H112)</f>
        <v>0</v>
      </c>
      <c r="I11" s="635">
        <f>IF(I9=2, 'INTAKE - Project-Building(s)'!I112)</f>
        <v>0</v>
      </c>
      <c r="J11" s="635">
        <f>IF(J9=3, 'INTAKE - Project-Building(s)'!J112)</f>
        <v>0</v>
      </c>
      <c r="K11" s="635">
        <f>IF(K9=4, 'INTAKE - Project-Building(s)'!K112)</f>
        <v>0</v>
      </c>
      <c r="L11" s="635">
        <f>IF(L9=5, 'INTAKE - Project-Building(s)'!L112)</f>
        <v>0</v>
      </c>
      <c r="M11" s="635">
        <f>IF(M9=6, 'INTAKE - Project-Building(s)'!M112)</f>
        <v>0</v>
      </c>
      <c r="N11" s="635">
        <f>IF(N9=7, 'INTAKE - Project-Building(s)'!N112)</f>
        <v>0</v>
      </c>
      <c r="O11" s="635">
        <f>IF(O9=8, 'INTAKE - Project-Building(s)'!O112)</f>
        <v>0</v>
      </c>
      <c r="P11" s="635">
        <f>IF(P9=9, 'INTAKE - Project-Building(s)'!P112)</f>
        <v>0</v>
      </c>
      <c r="Q11" s="635">
        <f>IF(Q9=10, 'INTAKE - Project-Building(s)'!Q112)</f>
        <v>0</v>
      </c>
    </row>
    <row r="12" spans="1:58" ht="15" customHeight="1">
      <c r="A12" s="141">
        <v>1</v>
      </c>
      <c r="B12" s="142" t="s">
        <v>421</v>
      </c>
      <c r="C12" s="201"/>
      <c r="D12" s="128"/>
      <c r="E12" s="566"/>
      <c r="F12" s="565"/>
      <c r="G12" s="747"/>
      <c r="H12" s="636"/>
      <c r="I12" s="637"/>
      <c r="J12" s="637"/>
      <c r="K12" s="637"/>
      <c r="L12" s="637"/>
      <c r="M12" s="637"/>
      <c r="N12" s="637"/>
      <c r="O12" s="637"/>
      <c r="P12" s="637"/>
      <c r="Q12" s="566"/>
    </row>
    <row r="13" spans="1:58" ht="30" customHeight="1">
      <c r="A13" s="223" t="s">
        <v>422</v>
      </c>
      <c r="B13" s="41" t="s">
        <v>423</v>
      </c>
      <c r="C13" s="567" t="s">
        <v>424</v>
      </c>
      <c r="D13" s="382" t="str" cm="1">
        <f t="array" ref="D13">_xlfn.TEXTJOIN(", ",TRUE,_xlfn.UNIQUE(TRANSPOSE(H13:Q13)))</f>
        <v/>
      </c>
      <c r="E13" s="563"/>
      <c r="F13" s="565" t="s">
        <v>56</v>
      </c>
      <c r="G13" s="747"/>
      <c r="H13" s="476"/>
      <c r="I13" s="476"/>
      <c r="J13" s="476"/>
      <c r="K13" s="476"/>
      <c r="L13" s="476"/>
      <c r="M13" s="476"/>
      <c r="N13" s="476"/>
      <c r="O13" s="476"/>
      <c r="P13" s="476"/>
      <c r="Q13" s="476"/>
    </row>
    <row r="14" spans="1:58" ht="30" customHeight="1">
      <c r="A14" s="170" t="s">
        <v>425</v>
      </c>
      <c r="B14" s="171" t="s">
        <v>426</v>
      </c>
      <c r="C14" s="645"/>
      <c r="D14" s="382" t="str" cm="1">
        <f t="array" ref="D14">_xlfn.TEXTJOIN(", ",TRUE,_xlfn.UNIQUE(TRANSPOSE(H14:Q14)))</f>
        <v/>
      </c>
      <c r="E14" s="563"/>
      <c r="F14" s="565" t="s">
        <v>56</v>
      </c>
      <c r="G14" s="747"/>
      <c r="H14" s="462"/>
      <c r="I14" s="462"/>
      <c r="J14" s="462"/>
      <c r="K14" s="462"/>
      <c r="L14" s="462"/>
      <c r="M14" s="462"/>
      <c r="N14" s="462"/>
      <c r="O14" s="462"/>
      <c r="P14" s="462"/>
      <c r="Q14" s="462"/>
    </row>
    <row r="15" spans="1:58" ht="15" customHeight="1">
      <c r="A15" s="114" t="s">
        <v>427</v>
      </c>
      <c r="B15" s="62" t="s">
        <v>428</v>
      </c>
      <c r="C15" s="646" t="s">
        <v>429</v>
      </c>
      <c r="D15" s="382" t="str" cm="1">
        <f t="array" ref="D15">_xlfn.TEXTJOIN(", ",TRUE,_xlfn.UNIQUE(TRANSPOSE(H15:Q15)))</f>
        <v/>
      </c>
      <c r="E15" s="563"/>
      <c r="F15" s="565"/>
      <c r="G15" s="747"/>
      <c r="H15" s="475"/>
      <c r="I15" s="475"/>
      <c r="J15" s="475"/>
      <c r="K15" s="475"/>
      <c r="L15" s="475"/>
      <c r="M15" s="475"/>
      <c r="N15" s="475"/>
      <c r="O15" s="475"/>
      <c r="P15" s="475"/>
      <c r="Q15" s="475"/>
    </row>
    <row r="16" spans="1:58" ht="30" customHeight="1">
      <c r="A16" s="114" t="s">
        <v>427</v>
      </c>
      <c r="B16" s="62" t="s">
        <v>430</v>
      </c>
      <c r="C16" s="646" t="s">
        <v>431</v>
      </c>
      <c r="D16" s="382" t="str" cm="1">
        <f t="array" ref="D16">_xlfn.TEXTJOIN(", ",TRUE,_xlfn.UNIQUE(TRANSPOSE(H16:Q16)))</f>
        <v/>
      </c>
      <c r="E16" s="563"/>
      <c r="F16" s="565"/>
      <c r="G16" s="747"/>
      <c r="H16" s="475"/>
      <c r="I16" s="475"/>
      <c r="J16" s="475"/>
      <c r="K16" s="475"/>
      <c r="L16" s="475"/>
      <c r="M16" s="475"/>
      <c r="N16" s="475"/>
      <c r="O16" s="475"/>
      <c r="P16" s="475"/>
      <c r="Q16" s="475"/>
    </row>
    <row r="17" spans="1:17" ht="15" customHeight="1">
      <c r="A17" s="114" t="s">
        <v>427</v>
      </c>
      <c r="B17" s="63" t="s">
        <v>432</v>
      </c>
      <c r="C17" s="567" t="s">
        <v>424</v>
      </c>
      <c r="D17" s="382" t="str" cm="1">
        <f t="array" ref="D17">_xlfn.TEXTJOIN(", ",TRUE,_xlfn.UNIQUE(TRANSPOSE(H17:Q17)))</f>
        <v/>
      </c>
      <c r="E17" s="563"/>
      <c r="F17" s="565"/>
      <c r="G17" s="747"/>
      <c r="H17" s="462"/>
      <c r="I17" s="462"/>
      <c r="J17" s="462"/>
      <c r="K17" s="462"/>
      <c r="L17" s="462"/>
      <c r="M17" s="462"/>
      <c r="N17" s="462"/>
      <c r="O17" s="462"/>
      <c r="P17" s="462"/>
      <c r="Q17" s="462"/>
    </row>
    <row r="18" spans="1:17" ht="30" customHeight="1">
      <c r="A18" s="960">
        <v>1.2</v>
      </c>
      <c r="B18" s="41" t="s">
        <v>433</v>
      </c>
      <c r="C18" s="961" t="s">
        <v>434</v>
      </c>
      <c r="D18" s="382" t="str" cm="1">
        <f t="array" ref="D18">_xlfn.TEXTJOIN(", ",TRUE,_xlfn.UNIQUE(TRANSPOSE(H18:Q18)))</f>
        <v/>
      </c>
      <c r="E18" s="563"/>
      <c r="F18" s="565" t="s">
        <v>56</v>
      </c>
      <c r="G18" s="747"/>
      <c r="H18" s="462"/>
      <c r="I18" s="462"/>
      <c r="J18" s="462"/>
      <c r="K18" s="462"/>
      <c r="L18" s="462"/>
      <c r="M18" s="462"/>
      <c r="N18" s="462"/>
      <c r="O18" s="462"/>
      <c r="P18" s="462"/>
      <c r="Q18" s="462"/>
    </row>
    <row r="19" spans="1:17" ht="45" customHeight="1">
      <c r="A19" s="960"/>
      <c r="B19" s="786" t="s">
        <v>435</v>
      </c>
      <c r="C19" s="961"/>
      <c r="D19" s="382" t="str" cm="1">
        <f t="array" ref="D19">_xlfn.TEXTJOIN(", ",TRUE,_xlfn.UNIQUE(TRANSPOSE(H19:Q19)))</f>
        <v/>
      </c>
      <c r="E19" s="563"/>
      <c r="F19" s="565" t="s">
        <v>56</v>
      </c>
      <c r="G19" s="747"/>
      <c r="H19" s="462"/>
      <c r="I19" s="462"/>
      <c r="J19" s="462"/>
      <c r="K19" s="462"/>
      <c r="L19" s="462"/>
      <c r="M19" s="462"/>
      <c r="N19" s="462"/>
      <c r="O19" s="462"/>
      <c r="P19" s="462"/>
      <c r="Q19" s="462"/>
    </row>
    <row r="20" spans="1:17" ht="45" customHeight="1">
      <c r="A20" s="173" t="s">
        <v>436</v>
      </c>
      <c r="B20" s="786" t="s">
        <v>437</v>
      </c>
      <c r="C20" s="567" t="s">
        <v>438</v>
      </c>
      <c r="D20" s="382" t="str" cm="1">
        <f t="array" ref="D20">_xlfn.TEXTJOIN(", ",TRUE,_xlfn.UNIQUE(TRANSPOSE(H20:Q20)))</f>
        <v/>
      </c>
      <c r="E20" s="563"/>
      <c r="F20" s="565" t="s">
        <v>56</v>
      </c>
      <c r="G20" s="748"/>
      <c r="H20" s="462"/>
      <c r="I20" s="462"/>
      <c r="J20" s="462"/>
      <c r="K20" s="462"/>
      <c r="L20" s="462"/>
      <c r="M20" s="462"/>
      <c r="N20" s="462"/>
      <c r="O20" s="462"/>
      <c r="P20" s="462"/>
      <c r="Q20" s="462"/>
    </row>
    <row r="21" spans="1:17" ht="15" customHeight="1">
      <c r="A21" s="170" t="s">
        <v>439</v>
      </c>
      <c r="B21" s="171" t="s">
        <v>440</v>
      </c>
      <c r="C21" s="590"/>
      <c r="D21" s="382" t="str" cm="1">
        <f t="array" ref="D21">_xlfn.TEXTJOIN(", ",TRUE,_xlfn.UNIQUE(TRANSPOSE(H21:Q21)))</f>
        <v/>
      </c>
      <c r="E21" s="563"/>
      <c r="F21" s="565" t="s">
        <v>56</v>
      </c>
      <c r="G21" s="748"/>
      <c r="H21" s="484"/>
      <c r="I21" s="484"/>
      <c r="J21" s="484"/>
      <c r="K21" s="484"/>
      <c r="L21" s="484"/>
      <c r="M21" s="484"/>
      <c r="N21" s="484"/>
      <c r="O21" s="484"/>
      <c r="P21" s="484"/>
      <c r="Q21" s="484"/>
    </row>
    <row r="22" spans="1:17" ht="30" customHeight="1">
      <c r="A22" s="934" t="s">
        <v>441</v>
      </c>
      <c r="B22" s="31" t="s">
        <v>442</v>
      </c>
      <c r="C22" s="939" t="s">
        <v>443</v>
      </c>
      <c r="D22" s="382" t="str" cm="1">
        <f t="array" ref="D22">_xlfn.TEXTJOIN(", ",TRUE,_xlfn.UNIQUE(TRANSPOSE(H22:Q22)))</f>
        <v/>
      </c>
      <c r="E22" s="563"/>
      <c r="F22" s="565" t="s">
        <v>56</v>
      </c>
      <c r="G22" s="747"/>
      <c r="H22" s="475"/>
      <c r="I22" s="475"/>
      <c r="J22" s="475"/>
      <c r="K22" s="475"/>
      <c r="L22" s="475"/>
      <c r="M22" s="475"/>
      <c r="N22" s="475"/>
      <c r="O22" s="475"/>
      <c r="P22" s="475"/>
      <c r="Q22" s="475"/>
    </row>
    <row r="23" spans="1:17" ht="30" customHeight="1">
      <c r="A23" s="942"/>
      <c r="B23" s="222" t="s">
        <v>444</v>
      </c>
      <c r="C23" s="940"/>
      <c r="D23" s="382" t="str" cm="1">
        <f t="array" ref="D23">_xlfn.TEXTJOIN(", ",TRUE,_xlfn.UNIQUE(TRANSPOSE(H23:Q23)))</f>
        <v/>
      </c>
      <c r="E23" s="563"/>
      <c r="F23" s="565"/>
      <c r="G23" s="747"/>
      <c r="H23" s="475"/>
      <c r="I23" s="475"/>
      <c r="J23" s="475"/>
      <c r="K23" s="475"/>
      <c r="L23" s="475"/>
      <c r="M23" s="475"/>
      <c r="N23" s="475"/>
      <c r="O23" s="475"/>
      <c r="P23" s="475"/>
      <c r="Q23" s="475"/>
    </row>
    <row r="24" spans="1:17" ht="15" customHeight="1">
      <c r="A24" s="146">
        <v>2</v>
      </c>
      <c r="B24" s="159" t="s">
        <v>445</v>
      </c>
      <c r="C24" s="206"/>
      <c r="D24" s="577"/>
      <c r="E24" s="577"/>
      <c r="F24" s="565"/>
      <c r="G24" s="747"/>
      <c r="H24" s="143"/>
      <c r="I24" s="144"/>
      <c r="J24" s="144"/>
      <c r="K24" s="144"/>
      <c r="L24" s="144"/>
      <c r="M24" s="144"/>
      <c r="N24" s="144"/>
      <c r="O24" s="144"/>
      <c r="P24" s="144"/>
      <c r="Q24" s="144"/>
    </row>
    <row r="25" spans="1:17" ht="30" customHeight="1">
      <c r="A25" s="173" t="s">
        <v>446</v>
      </c>
      <c r="B25" s="64" t="s">
        <v>447</v>
      </c>
      <c r="C25" s="572" t="s">
        <v>448</v>
      </c>
      <c r="D25" s="382" t="str" cm="1">
        <f t="array" ref="D25">_xlfn.TEXTJOIN(", ",TRUE,_xlfn.UNIQUE(TRANSPOSE(H25:Q25)))</f>
        <v/>
      </c>
      <c r="E25" s="573"/>
      <c r="F25" s="565"/>
      <c r="G25" s="747"/>
      <c r="H25" s="477"/>
      <c r="I25" s="477"/>
      <c r="J25" s="477"/>
      <c r="K25" s="477"/>
      <c r="L25" s="477"/>
      <c r="M25" s="477"/>
      <c r="N25" s="477"/>
      <c r="O25" s="477"/>
      <c r="P25" s="477"/>
      <c r="Q25" s="477"/>
    </row>
    <row r="26" spans="1:17" ht="15" customHeight="1">
      <c r="A26" s="65">
        <v>2.2000000000000002</v>
      </c>
      <c r="B26" s="66" t="s">
        <v>449</v>
      </c>
      <c r="C26" s="208"/>
      <c r="D26" s="67"/>
      <c r="E26" s="67"/>
      <c r="F26" s="565"/>
      <c r="G26" s="747"/>
      <c r="H26" s="151"/>
      <c r="I26" s="152"/>
      <c r="J26" s="152"/>
      <c r="K26" s="152"/>
      <c r="L26" s="152"/>
      <c r="M26" s="152"/>
      <c r="N26" s="152"/>
      <c r="O26" s="152"/>
      <c r="P26" s="152"/>
      <c r="Q26" s="152"/>
    </row>
    <row r="27" spans="1:17" ht="45" customHeight="1">
      <c r="A27" s="795" t="s">
        <v>450</v>
      </c>
      <c r="B27" s="392" t="s">
        <v>451</v>
      </c>
      <c r="C27" s="574"/>
      <c r="D27" s="382" t="str" cm="1">
        <f t="array" ref="D27">_xlfn.TEXTJOIN(", ",TRUE,_xlfn.UNIQUE(TRANSPOSE(H27:Q27)))</f>
        <v/>
      </c>
      <c r="E27" s="573"/>
      <c r="F27" s="565"/>
      <c r="G27" s="747"/>
      <c r="H27" s="462"/>
      <c r="I27" s="462"/>
      <c r="J27" s="462"/>
      <c r="K27" s="462"/>
      <c r="L27" s="462"/>
      <c r="M27" s="462"/>
      <c r="N27" s="462"/>
      <c r="O27" s="462"/>
      <c r="P27" s="462"/>
      <c r="Q27" s="462"/>
    </row>
    <row r="28" spans="1:17" ht="45" customHeight="1">
      <c r="A28" s="115" t="s">
        <v>452</v>
      </c>
      <c r="B28" s="31" t="s">
        <v>453</v>
      </c>
      <c r="C28" s="788" t="s">
        <v>454</v>
      </c>
      <c r="D28" s="382" t="str" cm="1">
        <f t="array" ref="D28">_xlfn.TEXTJOIN(", ",TRUE,_xlfn.UNIQUE(TRANSPOSE(H28:Q28)))</f>
        <v/>
      </c>
      <c r="E28" s="575"/>
      <c r="F28" s="565" t="s">
        <v>56</v>
      </c>
      <c r="G28" s="747"/>
      <c r="H28" s="462"/>
      <c r="I28" s="462"/>
      <c r="J28" s="462"/>
      <c r="K28" s="462"/>
      <c r="L28" s="462"/>
      <c r="M28" s="462"/>
      <c r="N28" s="462"/>
      <c r="O28" s="462"/>
      <c r="P28" s="462"/>
      <c r="Q28" s="462"/>
    </row>
    <row r="29" spans="1:17" ht="45" customHeight="1">
      <c r="A29" s="795" t="s">
        <v>455</v>
      </c>
      <c r="B29" s="391" t="s">
        <v>456</v>
      </c>
      <c r="C29" s="383"/>
      <c r="D29" s="382" t="str" cm="1">
        <f t="array" ref="D29">_xlfn.TEXTJOIN(", ",TRUE,_xlfn.UNIQUE(TRANSPOSE(H29:Q29)))</f>
        <v/>
      </c>
      <c r="E29" s="573"/>
      <c r="F29" s="565"/>
      <c r="G29" s="747"/>
      <c r="H29" s="462"/>
      <c r="I29" s="462"/>
      <c r="J29" s="462"/>
      <c r="K29" s="462"/>
      <c r="L29" s="462"/>
      <c r="M29" s="462"/>
      <c r="N29" s="462"/>
      <c r="O29" s="462"/>
      <c r="P29" s="462"/>
      <c r="Q29" s="462"/>
    </row>
    <row r="30" spans="1:17" ht="84.95" customHeight="1">
      <c r="A30" s="932" t="s">
        <v>457</v>
      </c>
      <c r="B30" s="761" t="s">
        <v>458</v>
      </c>
      <c r="C30" s="928" t="s">
        <v>459</v>
      </c>
      <c r="D30" s="382" t="str" cm="1">
        <f t="array" ref="D30">_xlfn.TEXTJOIN(", ",TRUE,_xlfn.UNIQUE(TRANSPOSE(H30:Q30)))</f>
        <v/>
      </c>
      <c r="E30" s="575"/>
      <c r="F30" s="565" t="s">
        <v>56</v>
      </c>
      <c r="G30" s="747"/>
      <c r="H30" s="478"/>
      <c r="I30" s="478"/>
      <c r="J30" s="478"/>
      <c r="K30" s="478"/>
      <c r="L30" s="478"/>
      <c r="M30" s="478"/>
      <c r="N30" s="478"/>
      <c r="O30" s="478"/>
      <c r="P30" s="478"/>
      <c r="Q30" s="478"/>
    </row>
    <row r="31" spans="1:17" ht="30" customHeight="1">
      <c r="A31" s="933"/>
      <c r="B31" s="762" t="s">
        <v>460</v>
      </c>
      <c r="C31" s="929"/>
      <c r="D31" s="382" t="str" cm="1">
        <f t="array" ref="D31">_xlfn.TEXTJOIN(", ",TRUE,_xlfn.UNIQUE(TRANSPOSE(H31:Q31)))</f>
        <v/>
      </c>
      <c r="E31" s="575"/>
      <c r="F31" s="565"/>
      <c r="G31" s="747"/>
      <c r="H31" s="478"/>
      <c r="I31" s="478"/>
      <c r="J31" s="478"/>
      <c r="K31" s="478"/>
      <c r="L31" s="478"/>
      <c r="M31" s="478"/>
      <c r="N31" s="478"/>
      <c r="O31" s="478"/>
      <c r="P31" s="478"/>
      <c r="Q31" s="478"/>
    </row>
    <row r="32" spans="1:17" ht="30" customHeight="1">
      <c r="A32" s="934" t="s">
        <v>461</v>
      </c>
      <c r="B32" s="43" t="s">
        <v>462</v>
      </c>
      <c r="C32" s="954" t="s">
        <v>463</v>
      </c>
      <c r="D32" s="382" t="str" cm="1">
        <f t="array" ref="D32">_xlfn.TEXTJOIN(", ",TRUE,_xlfn.UNIQUE(TRANSPOSE(H32:Q32)))</f>
        <v/>
      </c>
      <c r="E32" s="575"/>
      <c r="F32" s="565" t="s">
        <v>56</v>
      </c>
      <c r="G32" s="747"/>
      <c r="H32" s="475"/>
      <c r="I32" s="475"/>
      <c r="J32" s="475"/>
      <c r="K32" s="475"/>
      <c r="L32" s="475"/>
      <c r="M32" s="475"/>
      <c r="N32" s="475"/>
      <c r="O32" s="475"/>
      <c r="P32" s="475"/>
      <c r="Q32" s="475"/>
    </row>
    <row r="33" spans="1:17" ht="30" customHeight="1">
      <c r="A33" s="933"/>
      <c r="B33" s="222" t="s">
        <v>464</v>
      </c>
      <c r="C33" s="929"/>
      <c r="D33" s="382" t="str" cm="1">
        <f t="array" ref="D33">_xlfn.TEXTJOIN(", ",TRUE,_xlfn.UNIQUE(TRANSPOSE(H33:Q33)))</f>
        <v/>
      </c>
      <c r="E33" s="575"/>
      <c r="F33" s="565"/>
      <c r="G33" s="747"/>
      <c r="H33" s="478"/>
      <c r="I33" s="478"/>
      <c r="J33" s="478"/>
      <c r="K33" s="478"/>
      <c r="L33" s="478"/>
      <c r="M33" s="478"/>
      <c r="N33" s="478"/>
      <c r="O33" s="478"/>
      <c r="P33" s="478"/>
      <c r="Q33" s="478"/>
    </row>
    <row r="34" spans="1:17" ht="30" customHeight="1">
      <c r="A34" s="174" t="s">
        <v>465</v>
      </c>
      <c r="B34" s="43" t="s">
        <v>466</v>
      </c>
      <c r="C34" s="567" t="s">
        <v>467</v>
      </c>
      <c r="D34" s="382" t="str" cm="1">
        <f t="array" ref="D34">_xlfn.TEXTJOIN(", ",TRUE,_xlfn.UNIQUE(TRANSPOSE(H34:Q34)))</f>
        <v/>
      </c>
      <c r="E34" s="575"/>
      <c r="F34" s="564"/>
      <c r="G34" s="748"/>
      <c r="H34" s="476"/>
      <c r="I34" s="476"/>
      <c r="J34" s="476"/>
      <c r="K34" s="476"/>
      <c r="L34" s="476"/>
      <c r="M34" s="476"/>
      <c r="N34" s="476"/>
      <c r="O34" s="476"/>
      <c r="P34" s="476"/>
      <c r="Q34" s="476"/>
    </row>
    <row r="35" spans="1:17" ht="45" customHeight="1">
      <c r="A35" s="174" t="s">
        <v>468</v>
      </c>
      <c r="B35" s="43" t="s">
        <v>469</v>
      </c>
      <c r="C35" s="567" t="s">
        <v>467</v>
      </c>
      <c r="D35" s="382" t="str" cm="1">
        <f t="array" ref="D35">_xlfn.TEXTJOIN(", ",TRUE,_xlfn.UNIQUE(TRANSPOSE(H35:Q35)))</f>
        <v/>
      </c>
      <c r="E35" s="575"/>
      <c r="F35" s="565"/>
      <c r="G35" s="747"/>
      <c r="H35" s="475"/>
      <c r="I35" s="475"/>
      <c r="J35" s="475"/>
      <c r="K35" s="475"/>
      <c r="L35" s="475"/>
      <c r="M35" s="475"/>
      <c r="N35" s="475"/>
      <c r="O35" s="475"/>
      <c r="P35" s="475"/>
      <c r="Q35" s="475"/>
    </row>
    <row r="36" spans="1:17" ht="30" customHeight="1">
      <c r="A36" s="174" t="s">
        <v>470</v>
      </c>
      <c r="B36" s="43" t="s">
        <v>471</v>
      </c>
      <c r="C36" s="567" t="s">
        <v>467</v>
      </c>
      <c r="D36" s="382" t="str" cm="1">
        <f t="array" ref="D36">_xlfn.TEXTJOIN(", ",TRUE,_xlfn.UNIQUE(TRANSPOSE(H36:Q36)))</f>
        <v/>
      </c>
      <c r="E36" s="575"/>
      <c r="F36" s="565"/>
      <c r="G36" s="747"/>
      <c r="H36" s="475"/>
      <c r="I36" s="475"/>
      <c r="J36" s="475"/>
      <c r="K36" s="475"/>
      <c r="L36" s="475"/>
      <c r="M36" s="475"/>
      <c r="N36" s="475"/>
      <c r="O36" s="475"/>
      <c r="P36" s="475"/>
      <c r="Q36" s="475"/>
    </row>
    <row r="37" spans="1:17" ht="30" customHeight="1">
      <c r="A37" s="174" t="s">
        <v>472</v>
      </c>
      <c r="B37" s="43" t="s">
        <v>473</v>
      </c>
      <c r="C37" s="567" t="s">
        <v>467</v>
      </c>
      <c r="D37" s="382" t="str" cm="1">
        <f t="array" ref="D37">_xlfn.TEXTJOIN(", ",TRUE,_xlfn.UNIQUE(TRANSPOSE(H37:Q37)))</f>
        <v/>
      </c>
      <c r="E37" s="575"/>
      <c r="F37" s="565"/>
      <c r="G37" s="747"/>
      <c r="H37" s="475"/>
      <c r="I37" s="475"/>
      <c r="J37" s="475"/>
      <c r="K37" s="475"/>
      <c r="L37" s="475"/>
      <c r="M37" s="475"/>
      <c r="N37" s="475"/>
      <c r="O37" s="475"/>
      <c r="P37" s="475"/>
      <c r="Q37" s="475"/>
    </row>
    <row r="38" spans="1:17" ht="60" customHeight="1">
      <c r="A38" s="174" t="s">
        <v>474</v>
      </c>
      <c r="B38" s="43" t="s">
        <v>475</v>
      </c>
      <c r="C38" s="567" t="s">
        <v>467</v>
      </c>
      <c r="D38" s="382" t="str" cm="1">
        <f t="array" ref="D38">_xlfn.TEXTJOIN(", ",TRUE,_xlfn.UNIQUE(TRANSPOSE(H38:Q38)))</f>
        <v/>
      </c>
      <c r="E38" s="575"/>
      <c r="F38" s="565"/>
      <c r="G38" s="747"/>
      <c r="H38" s="475"/>
      <c r="I38" s="475"/>
      <c r="J38" s="475"/>
      <c r="K38" s="475"/>
      <c r="L38" s="475"/>
      <c r="M38" s="475"/>
      <c r="N38" s="475"/>
      <c r="O38" s="475"/>
      <c r="P38" s="475"/>
      <c r="Q38" s="475"/>
    </row>
    <row r="39" spans="1:17" ht="60" customHeight="1">
      <c r="A39" s="174" t="s">
        <v>476</v>
      </c>
      <c r="B39" s="43" t="s">
        <v>477</v>
      </c>
      <c r="C39" s="567" t="s">
        <v>467</v>
      </c>
      <c r="D39" s="382" t="str" cm="1">
        <f t="array" ref="D39">_xlfn.TEXTJOIN(", ",TRUE,_xlfn.UNIQUE(TRANSPOSE(H39:Q39)))</f>
        <v/>
      </c>
      <c r="E39" s="575"/>
      <c r="F39" s="565"/>
      <c r="G39" s="747"/>
      <c r="H39" s="475"/>
      <c r="I39" s="475"/>
      <c r="J39" s="475"/>
      <c r="K39" s="475"/>
      <c r="L39" s="475"/>
      <c r="M39" s="475"/>
      <c r="N39" s="475"/>
      <c r="O39" s="475"/>
      <c r="P39" s="475"/>
      <c r="Q39" s="475"/>
    </row>
    <row r="40" spans="1:17" ht="30" customHeight="1">
      <c r="A40" s="174" t="s">
        <v>478</v>
      </c>
      <c r="B40" s="43" t="s">
        <v>479</v>
      </c>
      <c r="C40" s="567" t="s">
        <v>467</v>
      </c>
      <c r="D40" s="382" t="str" cm="1">
        <f t="array" ref="D40">_xlfn.TEXTJOIN(", ",TRUE,_xlfn.UNIQUE(TRANSPOSE(H40:Q40)))</f>
        <v/>
      </c>
      <c r="E40" s="575"/>
      <c r="F40" s="565"/>
      <c r="G40" s="747"/>
      <c r="H40" s="475"/>
      <c r="I40" s="475"/>
      <c r="J40" s="475"/>
      <c r="K40" s="475"/>
      <c r="L40" s="475"/>
      <c r="M40" s="475"/>
      <c r="N40" s="475"/>
      <c r="O40" s="475"/>
      <c r="P40" s="475"/>
      <c r="Q40" s="475"/>
    </row>
    <row r="41" spans="1:17" ht="30" customHeight="1">
      <c r="A41" s="174" t="s">
        <v>480</v>
      </c>
      <c r="B41" s="43" t="s">
        <v>481</v>
      </c>
      <c r="C41" s="567" t="s">
        <v>467</v>
      </c>
      <c r="D41" s="382" t="str" cm="1">
        <f t="array" ref="D41">_xlfn.TEXTJOIN(", ",TRUE,_xlfn.UNIQUE(TRANSPOSE(H41:Q41)))</f>
        <v/>
      </c>
      <c r="E41" s="575"/>
      <c r="F41" s="565"/>
      <c r="G41" s="747"/>
      <c r="H41" s="476"/>
      <c r="I41" s="476"/>
      <c r="J41" s="476"/>
      <c r="K41" s="476"/>
      <c r="L41" s="476"/>
      <c r="M41" s="476"/>
      <c r="N41" s="476"/>
      <c r="O41" s="476"/>
      <c r="P41" s="476"/>
      <c r="Q41" s="476"/>
    </row>
    <row r="42" spans="1:17" ht="30" customHeight="1">
      <c r="A42" s="170" t="s">
        <v>482</v>
      </c>
      <c r="B42" s="172" t="s">
        <v>483</v>
      </c>
      <c r="C42" s="788"/>
      <c r="D42" s="382" t="str" cm="1">
        <f t="array" ref="D42">_xlfn.TEXTJOIN(", ",TRUE,_xlfn.UNIQUE(TRANSPOSE(H42:Q42)))</f>
        <v/>
      </c>
      <c r="E42" s="575"/>
      <c r="F42" s="565"/>
      <c r="G42" s="747"/>
      <c r="H42" s="475"/>
      <c r="I42" s="741"/>
      <c r="J42" s="741"/>
      <c r="K42" s="741"/>
      <c r="L42" s="741"/>
      <c r="M42" s="741"/>
      <c r="N42" s="741"/>
      <c r="O42" s="741"/>
      <c r="P42" s="741"/>
      <c r="Q42" s="741"/>
    </row>
    <row r="43" spans="1:17" ht="15" customHeight="1">
      <c r="A43" s="70">
        <v>2.2999999999999998</v>
      </c>
      <c r="B43" s="66" t="s">
        <v>484</v>
      </c>
      <c r="C43" s="208"/>
      <c r="D43" s="67"/>
      <c r="E43" s="67"/>
      <c r="F43" s="565"/>
      <c r="G43" s="747"/>
      <c r="H43" s="138"/>
      <c r="I43" s="129"/>
      <c r="J43" s="129"/>
      <c r="K43" s="129"/>
      <c r="L43" s="129"/>
      <c r="M43" s="129"/>
      <c r="N43" s="129"/>
      <c r="O43" s="129"/>
      <c r="P43" s="129"/>
      <c r="Q43" s="129"/>
    </row>
    <row r="44" spans="1:17" ht="45" customHeight="1">
      <c r="A44" s="795" t="s">
        <v>485</v>
      </c>
      <c r="B44" s="43" t="s">
        <v>486</v>
      </c>
      <c r="C44" s="788"/>
      <c r="D44" s="382" t="str" cm="1">
        <f t="array" ref="D44">_xlfn.TEXTJOIN(", ",TRUE,_xlfn.UNIQUE(TRANSPOSE(H44:Q44)))</f>
        <v/>
      </c>
      <c r="E44" s="575"/>
      <c r="F44" s="564"/>
      <c r="G44" s="748"/>
      <c r="H44" s="479"/>
      <c r="I44" s="479"/>
      <c r="J44" s="479"/>
      <c r="K44" s="479"/>
      <c r="L44" s="479"/>
      <c r="M44" s="479"/>
      <c r="N44" s="479"/>
      <c r="O44" s="479"/>
      <c r="P44" s="479"/>
      <c r="Q44" s="479"/>
    </row>
    <row r="45" spans="1:17" ht="45" customHeight="1">
      <c r="A45" s="795" t="s">
        <v>487</v>
      </c>
      <c r="B45" s="43" t="s">
        <v>488</v>
      </c>
      <c r="C45" s="567"/>
      <c r="D45" s="382" t="str" cm="1">
        <f t="array" ref="D45">_xlfn.TEXTJOIN(", ",TRUE,_xlfn.UNIQUE(TRANSPOSE(H45:Q45)))</f>
        <v/>
      </c>
      <c r="E45" s="575"/>
      <c r="F45" s="565" t="s">
        <v>56</v>
      </c>
      <c r="G45" s="747"/>
      <c r="H45" s="475"/>
      <c r="I45" s="475"/>
      <c r="J45" s="475"/>
      <c r="K45" s="475"/>
      <c r="L45" s="475"/>
      <c r="M45" s="475"/>
      <c r="N45" s="475"/>
      <c r="O45" s="475"/>
      <c r="P45" s="475"/>
      <c r="Q45" s="475"/>
    </row>
    <row r="46" spans="1:17" ht="45" customHeight="1">
      <c r="A46" s="795" t="s">
        <v>489</v>
      </c>
      <c r="B46" s="43" t="s">
        <v>490</v>
      </c>
      <c r="C46" s="788"/>
      <c r="D46" s="382" t="str" cm="1">
        <f t="array" ref="D46">_xlfn.TEXTJOIN(", ",TRUE,_xlfn.UNIQUE(TRANSPOSE(H46:Q46)))</f>
        <v/>
      </c>
      <c r="E46" s="575"/>
      <c r="F46" s="565" t="s">
        <v>56</v>
      </c>
      <c r="G46" s="747"/>
      <c r="H46" s="475"/>
      <c r="I46" s="475"/>
      <c r="J46" s="475"/>
      <c r="K46" s="475"/>
      <c r="L46" s="475"/>
      <c r="M46" s="475"/>
      <c r="N46" s="475"/>
      <c r="O46" s="475"/>
      <c r="P46" s="475"/>
      <c r="Q46" s="475"/>
    </row>
    <row r="47" spans="1:17" ht="30" customHeight="1">
      <c r="A47" s="173" t="s">
        <v>491</v>
      </c>
      <c r="B47" s="43" t="s">
        <v>492</v>
      </c>
      <c r="C47" s="567" t="s">
        <v>493</v>
      </c>
      <c r="D47" s="382" t="str" cm="1">
        <f t="array" ref="D47">_xlfn.TEXTJOIN(", ",TRUE,_xlfn.UNIQUE(TRANSPOSE(H47:Q47)))</f>
        <v/>
      </c>
      <c r="E47" s="575"/>
      <c r="F47" s="564"/>
      <c r="G47" s="748"/>
      <c r="H47" s="478"/>
      <c r="I47" s="478"/>
      <c r="J47" s="478"/>
      <c r="K47" s="478"/>
      <c r="L47" s="478"/>
      <c r="M47" s="478"/>
      <c r="N47" s="478"/>
      <c r="O47" s="478"/>
      <c r="P47" s="478"/>
      <c r="Q47" s="478"/>
    </row>
    <row r="48" spans="1:17" ht="30" customHeight="1">
      <c r="A48" s="795" t="s">
        <v>494</v>
      </c>
      <c r="B48" s="43" t="s">
        <v>495</v>
      </c>
      <c r="C48" s="788"/>
      <c r="D48" s="382" t="str" cm="1">
        <f t="array" ref="D48">_xlfn.TEXTJOIN(", ",TRUE,_xlfn.UNIQUE(TRANSPOSE(H48:Q48)))</f>
        <v/>
      </c>
      <c r="E48" s="575"/>
      <c r="F48" s="564"/>
      <c r="G48" s="748"/>
      <c r="H48" s="475"/>
      <c r="I48" s="475"/>
      <c r="J48" s="475"/>
      <c r="K48" s="475"/>
      <c r="L48" s="475"/>
      <c r="M48" s="475"/>
      <c r="N48" s="475"/>
      <c r="O48" s="475"/>
      <c r="P48" s="475"/>
      <c r="Q48" s="475"/>
    </row>
    <row r="49" spans="1:17" ht="30" customHeight="1">
      <c r="A49" s="170" t="s">
        <v>496</v>
      </c>
      <c r="B49" s="172" t="s">
        <v>497</v>
      </c>
      <c r="C49" s="788"/>
      <c r="D49" s="382" t="str" cm="1">
        <f t="array" ref="D49">_xlfn.TEXTJOIN(", ",TRUE,_xlfn.UNIQUE(TRANSPOSE(H49:Q49)))</f>
        <v/>
      </c>
      <c r="E49" s="575"/>
      <c r="F49" s="564"/>
      <c r="G49" s="748"/>
      <c r="H49" s="476"/>
      <c r="I49" s="742"/>
      <c r="J49" s="742"/>
      <c r="K49" s="742"/>
      <c r="L49" s="742"/>
      <c r="M49" s="742"/>
      <c r="N49" s="742"/>
      <c r="O49" s="742"/>
      <c r="P49" s="742"/>
      <c r="Q49" s="742"/>
    </row>
    <row r="50" spans="1:17" ht="15" customHeight="1">
      <c r="A50" s="70">
        <v>2.4</v>
      </c>
      <c r="B50" s="66" t="s">
        <v>498</v>
      </c>
      <c r="C50" s="208"/>
      <c r="D50" s="67"/>
      <c r="E50" s="68"/>
      <c r="F50" s="565"/>
      <c r="G50" s="747"/>
      <c r="H50" s="153"/>
      <c r="I50" s="154"/>
      <c r="J50" s="154"/>
      <c r="K50" s="154"/>
      <c r="L50" s="154"/>
      <c r="M50" s="154"/>
      <c r="N50" s="154"/>
      <c r="O50" s="154"/>
      <c r="P50" s="154"/>
      <c r="Q50" s="155"/>
    </row>
    <row r="51" spans="1:17" ht="30" customHeight="1">
      <c r="A51" s="937" t="s">
        <v>499</v>
      </c>
      <c r="B51" s="43" t="s">
        <v>500</v>
      </c>
      <c r="C51" s="939" t="s">
        <v>443</v>
      </c>
      <c r="D51" s="382" t="str" cm="1">
        <f t="array" ref="D51">_xlfn.TEXTJOIN(", ",TRUE,_xlfn.UNIQUE(TRANSPOSE(H51:Q51)))</f>
        <v/>
      </c>
      <c r="E51" s="575"/>
      <c r="F51" s="564" t="s">
        <v>56</v>
      </c>
      <c r="G51" s="748"/>
      <c r="H51" s="475"/>
      <c r="I51" s="475"/>
      <c r="J51" s="475"/>
      <c r="K51" s="475"/>
      <c r="L51" s="475"/>
      <c r="M51" s="475"/>
      <c r="N51" s="475"/>
      <c r="O51" s="475"/>
      <c r="P51" s="475"/>
      <c r="Q51" s="475"/>
    </row>
    <row r="52" spans="1:17" ht="30" customHeight="1">
      <c r="A52" s="938"/>
      <c r="B52" s="222" t="s">
        <v>501</v>
      </c>
      <c r="C52" s="940"/>
      <c r="D52" s="382" t="str" cm="1">
        <f t="array" ref="D52">_xlfn.TEXTJOIN(", ",TRUE,_xlfn.UNIQUE(TRANSPOSE(H52:Q52)))</f>
        <v/>
      </c>
      <c r="E52" s="575"/>
      <c r="F52" s="565"/>
      <c r="G52" s="747"/>
      <c r="H52" s="475"/>
      <c r="I52" s="475"/>
      <c r="J52" s="475"/>
      <c r="K52" s="475"/>
      <c r="L52" s="475"/>
      <c r="M52" s="475"/>
      <c r="N52" s="475"/>
      <c r="O52" s="475"/>
      <c r="P52" s="475"/>
      <c r="Q52" s="475"/>
    </row>
    <row r="53" spans="1:17" ht="45" customHeight="1">
      <c r="A53" s="937" t="s">
        <v>502</v>
      </c>
      <c r="B53" s="43" t="s">
        <v>503</v>
      </c>
      <c r="C53" s="939" t="s">
        <v>443</v>
      </c>
      <c r="D53" s="382" t="str" cm="1">
        <f t="array" ref="D53">_xlfn.TEXTJOIN(", ",TRUE,_xlfn.UNIQUE(TRANSPOSE(H53:Q53)))</f>
        <v/>
      </c>
      <c r="E53" s="575"/>
      <c r="F53" s="564" t="s">
        <v>56</v>
      </c>
      <c r="G53" s="748"/>
      <c r="H53" s="475"/>
      <c r="I53" s="475"/>
      <c r="J53" s="475"/>
      <c r="K53" s="475"/>
      <c r="L53" s="475"/>
      <c r="M53" s="475"/>
      <c r="N53" s="475"/>
      <c r="O53" s="475"/>
      <c r="P53" s="475"/>
      <c r="Q53" s="475"/>
    </row>
    <row r="54" spans="1:17" ht="30" customHeight="1">
      <c r="A54" s="938"/>
      <c r="B54" s="222" t="s">
        <v>504</v>
      </c>
      <c r="C54" s="940"/>
      <c r="D54" s="382" t="str" cm="1">
        <f t="array" ref="D54">_xlfn.TEXTJOIN(", ",TRUE,_xlfn.UNIQUE(TRANSPOSE(H54:Q54)))</f>
        <v/>
      </c>
      <c r="E54" s="575"/>
      <c r="F54" s="565"/>
      <c r="G54" s="747"/>
      <c r="H54" s="478"/>
      <c r="I54" s="478"/>
      <c r="J54" s="478"/>
      <c r="K54" s="478"/>
      <c r="L54" s="478"/>
      <c r="M54" s="478"/>
      <c r="N54" s="478"/>
      <c r="O54" s="478"/>
      <c r="P54" s="478"/>
      <c r="Q54" s="478"/>
    </row>
    <row r="55" spans="1:17" ht="30" customHeight="1">
      <c r="A55" s="170" t="s">
        <v>505</v>
      </c>
      <c r="B55" s="172" t="s">
        <v>506</v>
      </c>
      <c r="C55" s="210"/>
      <c r="D55" s="382" t="str" cm="1">
        <f t="array" ref="D55">_xlfn.TEXTJOIN(", ",TRUE,_xlfn.UNIQUE(TRANSPOSE(H55:Q55)))</f>
        <v/>
      </c>
      <c r="E55" s="576"/>
      <c r="F55" s="564"/>
      <c r="G55" s="748"/>
      <c r="H55" s="476"/>
      <c r="I55" s="742"/>
      <c r="J55" s="742"/>
      <c r="K55" s="742"/>
      <c r="L55" s="742"/>
      <c r="M55" s="742"/>
      <c r="N55" s="742"/>
      <c r="O55" s="742"/>
      <c r="P55" s="742"/>
      <c r="Q55" s="742"/>
    </row>
    <row r="56" spans="1:17" ht="15" customHeight="1">
      <c r="A56" s="145">
        <v>3</v>
      </c>
      <c r="B56" s="159" t="s">
        <v>507</v>
      </c>
      <c r="C56" s="206"/>
      <c r="D56" s="577"/>
      <c r="E56" s="577"/>
      <c r="F56" s="565"/>
      <c r="G56" s="747"/>
      <c r="H56" s="148"/>
      <c r="I56" s="149"/>
      <c r="J56" s="149"/>
      <c r="K56" s="149"/>
      <c r="L56" s="149"/>
      <c r="M56" s="149"/>
      <c r="N56" s="149"/>
      <c r="O56" s="149"/>
      <c r="P56" s="149"/>
      <c r="Q56" s="150"/>
    </row>
    <row r="57" spans="1:17" ht="15" customHeight="1">
      <c r="A57" s="70">
        <v>3.1</v>
      </c>
      <c r="B57" s="66" t="s">
        <v>508</v>
      </c>
      <c r="C57" s="208"/>
      <c r="D57" s="67"/>
      <c r="E57" s="68"/>
      <c r="F57" s="565"/>
      <c r="G57" s="747"/>
      <c r="H57" s="156"/>
      <c r="I57" s="157"/>
      <c r="J57" s="157"/>
      <c r="K57" s="157"/>
      <c r="L57" s="157"/>
      <c r="M57" s="157"/>
      <c r="N57" s="157"/>
      <c r="O57" s="157"/>
      <c r="P57" s="157"/>
      <c r="Q57" s="158"/>
    </row>
    <row r="58" spans="1:17" ht="30" customHeight="1">
      <c r="A58" s="943" t="s">
        <v>509</v>
      </c>
      <c r="B58" s="76" t="s">
        <v>510</v>
      </c>
      <c r="C58" s="594"/>
      <c r="D58" s="382" t="str" cm="1">
        <f t="array" ref="D58">_xlfn.TEXTJOIN(", ",TRUE,_xlfn.UNIQUE(TRANSPOSE(H58:Q58)))</f>
        <v/>
      </c>
      <c r="E58" s="587"/>
      <c r="F58" s="565"/>
      <c r="G58" s="747"/>
      <c r="H58" s="462"/>
      <c r="I58" s="462"/>
      <c r="J58" s="462"/>
      <c r="K58" s="462"/>
      <c r="L58" s="462"/>
      <c r="M58" s="462"/>
      <c r="N58" s="462"/>
      <c r="O58" s="462"/>
      <c r="P58" s="462"/>
      <c r="Q58" s="462"/>
    </row>
    <row r="59" spans="1:17" ht="30" customHeight="1">
      <c r="A59" s="944"/>
      <c r="B59" s="76" t="s">
        <v>511</v>
      </c>
      <c r="C59" s="594"/>
      <c r="D59" s="382" t="str" cm="1">
        <f t="array" ref="D59">_xlfn.TEXTJOIN(", ",TRUE,_xlfn.UNIQUE(TRANSPOSE(H59:Q59)))</f>
        <v/>
      </c>
      <c r="E59" s="587"/>
      <c r="F59" s="565"/>
      <c r="G59" s="747"/>
      <c r="H59" s="462"/>
      <c r="I59" s="462"/>
      <c r="J59" s="462"/>
      <c r="K59" s="462"/>
      <c r="L59" s="462"/>
      <c r="M59" s="462"/>
      <c r="N59" s="462"/>
      <c r="O59" s="462"/>
      <c r="P59" s="462"/>
      <c r="Q59" s="462"/>
    </row>
    <row r="60" spans="1:17" ht="30.95" customHeight="1">
      <c r="A60" s="944"/>
      <c r="B60" s="76" t="s">
        <v>512</v>
      </c>
      <c r="C60" s="594"/>
      <c r="D60" s="382" t="str" cm="1">
        <f t="array" ref="D60">_xlfn.TEXTJOIN(", ",TRUE,_xlfn.UNIQUE(TRANSPOSE(H60:Q60)))</f>
        <v/>
      </c>
      <c r="E60" s="587"/>
      <c r="F60" s="565"/>
      <c r="G60" s="747"/>
      <c r="H60" s="462"/>
      <c r="I60" s="462"/>
      <c r="J60" s="462"/>
      <c r="K60" s="462"/>
      <c r="L60" s="462"/>
      <c r="M60" s="462"/>
      <c r="N60" s="462"/>
      <c r="O60" s="462"/>
      <c r="P60" s="462"/>
      <c r="Q60" s="462"/>
    </row>
    <row r="61" spans="1:17" ht="60" customHeight="1">
      <c r="A61" s="945"/>
      <c r="B61" s="76" t="s">
        <v>513</v>
      </c>
      <c r="C61" s="939" t="s">
        <v>514</v>
      </c>
      <c r="D61" s="382" t="str" cm="1">
        <f t="array" ref="D61">_xlfn.TEXTJOIN(", ",TRUE,_xlfn.UNIQUE(TRANSPOSE(H61:Q61)))</f>
        <v/>
      </c>
      <c r="E61" s="587"/>
      <c r="F61" s="565"/>
      <c r="G61" s="747"/>
      <c r="H61" s="462"/>
      <c r="I61" s="462"/>
      <c r="J61" s="462"/>
      <c r="K61" s="462"/>
      <c r="L61" s="462"/>
      <c r="M61" s="462"/>
      <c r="N61" s="462"/>
      <c r="O61" s="462"/>
      <c r="P61" s="462"/>
      <c r="Q61" s="462"/>
    </row>
    <row r="62" spans="1:17" ht="45" customHeight="1">
      <c r="A62" s="802" t="s">
        <v>515</v>
      </c>
      <c r="B62" s="803" t="s">
        <v>516</v>
      </c>
      <c r="C62" s="955"/>
      <c r="D62" s="382" t="str" cm="1">
        <f t="array" ref="D62">_xlfn.TEXTJOIN(", ",TRUE,_xlfn.UNIQUE(TRANSPOSE(H62:Q62)))</f>
        <v/>
      </c>
      <c r="E62" s="587"/>
      <c r="F62" s="565"/>
      <c r="G62" s="747"/>
      <c r="H62" s="475"/>
      <c r="I62" s="475"/>
      <c r="J62" s="475"/>
      <c r="K62" s="475"/>
      <c r="L62" s="475"/>
      <c r="M62" s="475"/>
      <c r="N62" s="475"/>
      <c r="O62" s="475"/>
      <c r="P62" s="475"/>
      <c r="Q62" s="475"/>
    </row>
    <row r="63" spans="1:17" ht="45" customHeight="1">
      <c r="A63" s="962" t="s">
        <v>517</v>
      </c>
      <c r="B63" s="935" t="s">
        <v>518</v>
      </c>
      <c r="C63" s="952"/>
      <c r="D63" s="382" t="str" cm="1">
        <f t="array" ref="D63">_xlfn.TEXTJOIN(", ",TRUE,_xlfn.UNIQUE(TRANSPOSE(H63:Q63)))</f>
        <v/>
      </c>
      <c r="E63" s="930"/>
      <c r="F63" s="565" t="s">
        <v>56</v>
      </c>
      <c r="G63" s="746"/>
      <c r="H63" s="482"/>
      <c r="I63" s="482"/>
      <c r="J63" s="482"/>
      <c r="K63" s="482"/>
      <c r="L63" s="482"/>
      <c r="M63" s="482"/>
      <c r="N63" s="482"/>
      <c r="O63" s="482"/>
      <c r="P63" s="482"/>
      <c r="Q63" s="482"/>
    </row>
    <row r="64" spans="1:17" ht="15" customHeight="1">
      <c r="A64" s="963"/>
      <c r="B64" s="936"/>
      <c r="C64" s="953"/>
      <c r="D64" s="382" t="str" cm="1">
        <f t="array" ref="D64">_xlfn.TEXTJOIN(", ",TRUE,_xlfn.UNIQUE(TRANSPOSE(H64:Q64)))</f>
        <v/>
      </c>
      <c r="E64" s="931"/>
      <c r="F64" s="565" t="s">
        <v>56</v>
      </c>
      <c r="G64" s="746"/>
      <c r="H64" s="481"/>
      <c r="I64" s="481"/>
      <c r="J64" s="481"/>
      <c r="K64" s="481"/>
      <c r="L64" s="481"/>
      <c r="M64" s="481"/>
      <c r="N64" s="481"/>
      <c r="O64" s="481"/>
      <c r="P64" s="481"/>
      <c r="Q64" s="481"/>
    </row>
    <row r="65" spans="1:17" ht="45" customHeight="1">
      <c r="A65" s="115" t="s">
        <v>517</v>
      </c>
      <c r="B65" s="75" t="s">
        <v>519</v>
      </c>
      <c r="C65" s="585" t="s">
        <v>520</v>
      </c>
      <c r="D65" s="382" t="str" cm="1">
        <f t="array" ref="D65">_xlfn.TEXTJOIN(", ",TRUE,_xlfn.UNIQUE(TRANSPOSE(H65:Q65)))</f>
        <v/>
      </c>
      <c r="E65" s="580"/>
      <c r="F65" s="565" t="s">
        <v>56</v>
      </c>
      <c r="G65" s="747"/>
      <c r="H65" s="462"/>
      <c r="I65" s="462"/>
      <c r="J65" s="462"/>
      <c r="K65" s="462"/>
      <c r="L65" s="462"/>
      <c r="M65" s="462"/>
      <c r="N65" s="462"/>
      <c r="O65" s="462"/>
      <c r="P65" s="462"/>
      <c r="Q65" s="462"/>
    </row>
    <row r="66" spans="1:17" ht="45" customHeight="1">
      <c r="A66" s="647" t="s">
        <v>521</v>
      </c>
      <c r="B66" s="325" t="s">
        <v>522</v>
      </c>
      <c r="C66" s="648"/>
      <c r="D66" s="382" t="str" cm="1">
        <f t="array" ref="D66">_xlfn.TEXTJOIN(", ",TRUE,_xlfn.UNIQUE(TRANSPOSE(H66:Q66)))</f>
        <v/>
      </c>
      <c r="E66" s="587"/>
      <c r="F66" s="565"/>
      <c r="G66" s="747"/>
      <c r="H66" s="475"/>
      <c r="I66" s="475"/>
      <c r="J66" s="475"/>
      <c r="K66" s="475"/>
      <c r="L66" s="475"/>
      <c r="M66" s="475"/>
      <c r="N66" s="475"/>
      <c r="O66" s="475"/>
      <c r="P66" s="475"/>
      <c r="Q66" s="475"/>
    </row>
    <row r="67" spans="1:17" ht="30" customHeight="1">
      <c r="A67" s="170" t="s">
        <v>523</v>
      </c>
      <c r="B67" s="172" t="s">
        <v>524</v>
      </c>
      <c r="C67" s="594"/>
      <c r="D67" s="382" t="str" cm="1">
        <f t="array" ref="D67">_xlfn.TEXTJOIN(", ",TRUE,_xlfn.UNIQUE(TRANSPOSE(H67:Q67)))</f>
        <v/>
      </c>
      <c r="E67" s="587"/>
      <c r="F67" s="588"/>
      <c r="G67" s="748"/>
      <c r="H67" s="477"/>
      <c r="I67" s="477"/>
      <c r="J67" s="477"/>
      <c r="K67" s="477"/>
      <c r="L67" s="477"/>
      <c r="M67" s="477"/>
      <c r="N67" s="477"/>
      <c r="O67" s="477"/>
      <c r="P67" s="477"/>
      <c r="Q67" s="477"/>
    </row>
    <row r="68" spans="1:17" ht="15" customHeight="1">
      <c r="A68" s="70">
        <v>3.2</v>
      </c>
      <c r="B68" s="66" t="s">
        <v>525</v>
      </c>
      <c r="C68" s="211"/>
      <c r="D68" s="67"/>
      <c r="E68" s="68"/>
      <c r="F68" s="565"/>
      <c r="G68" s="747"/>
      <c r="H68" s="153"/>
      <c r="I68" s="154"/>
      <c r="J68" s="154"/>
      <c r="K68" s="154"/>
      <c r="L68" s="154"/>
      <c r="M68" s="154"/>
      <c r="N68" s="154"/>
      <c r="O68" s="154"/>
      <c r="P68" s="154"/>
      <c r="Q68" s="155"/>
    </row>
    <row r="69" spans="1:17" ht="30" customHeight="1">
      <c r="A69" s="795" t="s">
        <v>418</v>
      </c>
      <c r="B69" s="76" t="s">
        <v>526</v>
      </c>
      <c r="C69" s="586" t="s">
        <v>527</v>
      </c>
      <c r="D69" s="382" t="str" cm="1">
        <f t="array" ref="D69">_xlfn.TEXTJOIN(", ",TRUE,_xlfn.UNIQUE(TRANSPOSE(H69:Q69)))</f>
        <v/>
      </c>
      <c r="E69" s="580"/>
      <c r="F69" s="565" t="s">
        <v>56</v>
      </c>
      <c r="G69" s="747"/>
      <c r="H69" s="462"/>
      <c r="I69" s="462"/>
      <c r="J69" s="462"/>
      <c r="K69" s="462"/>
      <c r="L69" s="462"/>
      <c r="M69" s="462"/>
      <c r="N69" s="462"/>
      <c r="O69" s="462"/>
      <c r="P69" s="462"/>
      <c r="Q69" s="462"/>
    </row>
    <row r="70" spans="1:17" ht="30" customHeight="1">
      <c r="A70" s="795" t="s">
        <v>418</v>
      </c>
      <c r="B70" s="76" t="s">
        <v>528</v>
      </c>
      <c r="C70" s="796" t="s">
        <v>529</v>
      </c>
      <c r="D70" s="382" t="str" cm="1">
        <f t="array" ref="D70">_xlfn.TEXTJOIN(", ",TRUE,_xlfn.UNIQUE(TRANSPOSE(H70:Q70)))</f>
        <v/>
      </c>
      <c r="E70" s="589"/>
      <c r="F70" s="565" t="s">
        <v>56</v>
      </c>
      <c r="G70" s="747"/>
      <c r="H70" s="462"/>
      <c r="I70" s="462"/>
      <c r="J70" s="462"/>
      <c r="K70" s="462"/>
      <c r="L70" s="462"/>
      <c r="M70" s="462"/>
      <c r="N70" s="462"/>
      <c r="O70" s="462"/>
      <c r="P70" s="462"/>
      <c r="Q70" s="462"/>
    </row>
    <row r="71" spans="1:17" ht="75" customHeight="1">
      <c r="A71" s="795" t="s">
        <v>530</v>
      </c>
      <c r="B71" s="78" t="s">
        <v>531</v>
      </c>
      <c r="C71" s="590"/>
      <c r="D71" s="382" t="str" cm="1">
        <f t="array" ref="D71">_xlfn.TEXTJOIN(", ",TRUE,_xlfn.UNIQUE(TRANSPOSE(H71:Q71)))</f>
        <v/>
      </c>
      <c r="E71" s="591"/>
      <c r="F71" s="592"/>
      <c r="G71" s="748"/>
      <c r="H71" s="479"/>
      <c r="I71" s="479"/>
      <c r="J71" s="479"/>
      <c r="K71" s="479"/>
      <c r="L71" s="479"/>
      <c r="M71" s="479"/>
      <c r="N71" s="479"/>
      <c r="O71" s="479"/>
      <c r="P71" s="479"/>
      <c r="Q71" s="479"/>
    </row>
    <row r="72" spans="1:17" ht="15" customHeight="1">
      <c r="A72" s="70">
        <v>3.3</v>
      </c>
      <c r="B72" s="66" t="s">
        <v>532</v>
      </c>
      <c r="C72" s="208"/>
      <c r="D72" s="67"/>
      <c r="E72" s="68"/>
      <c r="F72" s="565"/>
      <c r="G72" s="747"/>
      <c r="H72" s="79"/>
      <c r="I72" s="80"/>
      <c r="J72" s="80"/>
      <c r="K72" s="80"/>
      <c r="L72" s="80"/>
      <c r="M72" s="80"/>
      <c r="N72" s="80"/>
      <c r="O72" s="80"/>
      <c r="P72" s="80"/>
      <c r="Q72" s="81"/>
    </row>
    <row r="73" spans="1:17" ht="30" customHeight="1">
      <c r="A73" s="943" t="s">
        <v>533</v>
      </c>
      <c r="B73" s="43" t="s">
        <v>534</v>
      </c>
      <c r="C73" s="593"/>
      <c r="D73" s="382" t="str" cm="1">
        <f t="array" ref="D73">_xlfn.TEXTJOIN(", ",TRUE,_xlfn.UNIQUE(TRANSPOSE(H73:Q73)))</f>
        <v/>
      </c>
      <c r="E73" s="587"/>
      <c r="F73" s="565"/>
      <c r="G73" s="747"/>
      <c r="H73" s="475"/>
      <c r="I73" s="475"/>
      <c r="J73" s="475"/>
      <c r="K73" s="475"/>
      <c r="L73" s="475"/>
      <c r="M73" s="475"/>
      <c r="N73" s="475"/>
      <c r="O73" s="475"/>
      <c r="P73" s="475"/>
      <c r="Q73" s="475"/>
    </row>
    <row r="74" spans="1:17" ht="45" customHeight="1">
      <c r="A74" s="944"/>
      <c r="B74" s="274" t="s">
        <v>535</v>
      </c>
      <c r="C74" s="586" t="s">
        <v>536</v>
      </c>
      <c r="D74" s="382" t="str" cm="1">
        <f t="array" ref="D74">_xlfn.TEXTJOIN(", ",TRUE,_xlfn.UNIQUE(TRANSPOSE(H74:Q74)))</f>
        <v/>
      </c>
      <c r="E74" s="587"/>
      <c r="F74" s="565"/>
      <c r="G74" s="747"/>
      <c r="H74" s="475"/>
      <c r="I74" s="475"/>
      <c r="J74" s="475"/>
      <c r="K74" s="475"/>
      <c r="L74" s="475"/>
      <c r="M74" s="475"/>
      <c r="N74" s="475"/>
      <c r="O74" s="475"/>
      <c r="P74" s="475"/>
      <c r="Q74" s="475"/>
    </row>
    <row r="75" spans="1:17" ht="45" customHeight="1">
      <c r="A75" s="944"/>
      <c r="B75" s="274" t="s">
        <v>537</v>
      </c>
      <c r="C75" s="586"/>
      <c r="D75" s="382" t="str" cm="1">
        <f t="array" ref="D75">_xlfn.TEXTJOIN(", ",TRUE,_xlfn.UNIQUE(TRANSPOSE(H75:Q75)))</f>
        <v/>
      </c>
      <c r="E75" s="587"/>
      <c r="F75" s="565"/>
      <c r="G75" s="747"/>
      <c r="H75" s="475"/>
      <c r="I75" s="475"/>
      <c r="J75" s="475"/>
      <c r="K75" s="475"/>
      <c r="L75" s="475"/>
      <c r="M75" s="475"/>
      <c r="N75" s="475"/>
      <c r="O75" s="475"/>
      <c r="P75" s="475"/>
      <c r="Q75" s="475"/>
    </row>
    <row r="76" spans="1:17" ht="45" customHeight="1">
      <c r="A76" s="945"/>
      <c r="B76" s="274" t="s">
        <v>538</v>
      </c>
      <c r="C76" s="594" t="s">
        <v>539</v>
      </c>
      <c r="D76" s="382" t="str" cm="1">
        <f t="array" ref="D76">_xlfn.TEXTJOIN(", ",TRUE,_xlfn.UNIQUE(TRANSPOSE(H76:Q76)))</f>
        <v/>
      </c>
      <c r="E76" s="587"/>
      <c r="F76" s="565"/>
      <c r="G76" s="747"/>
      <c r="H76" s="475"/>
      <c r="I76" s="475"/>
      <c r="J76" s="475"/>
      <c r="K76" s="475"/>
      <c r="L76" s="475"/>
      <c r="M76" s="475"/>
      <c r="N76" s="475"/>
      <c r="O76" s="475"/>
      <c r="P76" s="475"/>
      <c r="Q76" s="475"/>
    </row>
    <row r="77" spans="1:17" ht="15" customHeight="1">
      <c r="A77" s="70">
        <v>3.4</v>
      </c>
      <c r="B77" s="66" t="s">
        <v>540</v>
      </c>
      <c r="C77" s="211"/>
      <c r="D77" s="67"/>
      <c r="E77" s="68"/>
      <c r="F77" s="565"/>
      <c r="G77" s="747"/>
      <c r="H77" s="73"/>
      <c r="I77" s="74"/>
      <c r="J77" s="74"/>
      <c r="K77" s="74"/>
      <c r="L77" s="74"/>
      <c r="M77" s="74"/>
      <c r="N77" s="74"/>
      <c r="O77" s="74"/>
      <c r="P77" s="74"/>
      <c r="Q77" s="67"/>
    </row>
    <row r="78" spans="1:17" ht="75" customHeight="1">
      <c r="A78" s="941" t="s">
        <v>541</v>
      </c>
      <c r="B78" s="76" t="s">
        <v>542</v>
      </c>
      <c r="C78" s="939" t="s">
        <v>443</v>
      </c>
      <c r="D78" s="382" t="str" cm="1">
        <f t="array" ref="D78">_xlfn.TEXTJOIN(", ",TRUE,_xlfn.UNIQUE(TRANSPOSE(H78:Q78)))</f>
        <v/>
      </c>
      <c r="E78" s="587"/>
      <c r="F78" s="565"/>
      <c r="G78" s="747"/>
      <c r="H78" s="475"/>
      <c r="I78" s="475"/>
      <c r="J78" s="475"/>
      <c r="K78" s="475"/>
      <c r="L78" s="475"/>
      <c r="M78" s="475"/>
      <c r="N78" s="475"/>
      <c r="O78" s="475"/>
      <c r="P78" s="475"/>
      <c r="Q78" s="475"/>
    </row>
    <row r="79" spans="1:17" ht="30" customHeight="1">
      <c r="A79" s="942"/>
      <c r="B79" s="222" t="s">
        <v>543</v>
      </c>
      <c r="C79" s="940"/>
      <c r="D79" s="382" t="str" cm="1">
        <f t="array" ref="D79">_xlfn.TEXTJOIN(", ",TRUE,_xlfn.UNIQUE(TRANSPOSE(H79:Q79)))</f>
        <v/>
      </c>
      <c r="E79" s="587"/>
      <c r="F79" s="565"/>
      <c r="G79" s="747"/>
      <c r="H79" s="475"/>
      <c r="I79" s="475"/>
      <c r="J79" s="475"/>
      <c r="K79" s="475"/>
      <c r="L79" s="475"/>
      <c r="M79" s="475"/>
      <c r="N79" s="475"/>
      <c r="O79" s="475"/>
      <c r="P79" s="475"/>
      <c r="Q79" s="475"/>
    </row>
    <row r="80" spans="1:17" ht="45" customHeight="1">
      <c r="A80" s="795" t="s">
        <v>544</v>
      </c>
      <c r="B80" s="786" t="s">
        <v>545</v>
      </c>
      <c r="C80" s="594"/>
      <c r="D80" s="382" t="str" cm="1">
        <f t="array" ref="D80">_xlfn.TEXTJOIN(", ",TRUE,_xlfn.UNIQUE(TRANSPOSE(H80:Q80)))</f>
        <v/>
      </c>
      <c r="E80" s="587"/>
      <c r="F80" s="565"/>
      <c r="G80" s="747"/>
      <c r="H80" s="475"/>
      <c r="I80" s="475"/>
      <c r="J80" s="475"/>
      <c r="K80" s="475"/>
      <c r="L80" s="475"/>
      <c r="M80" s="475"/>
      <c r="N80" s="475"/>
      <c r="O80" s="475"/>
      <c r="P80" s="475"/>
      <c r="Q80" s="475"/>
    </row>
    <row r="81" spans="1:17" ht="30" customHeight="1">
      <c r="A81" s="795" t="s">
        <v>546</v>
      </c>
      <c r="B81" s="811" t="s">
        <v>547</v>
      </c>
      <c r="C81" s="594" t="s">
        <v>548</v>
      </c>
      <c r="D81" s="382" t="str" cm="1">
        <f t="array" ref="D81">_xlfn.TEXTJOIN(", ",TRUE,_xlfn.UNIQUE(TRANSPOSE(H81:Q81)))</f>
        <v/>
      </c>
      <c r="E81" s="587"/>
      <c r="F81" s="565"/>
      <c r="G81" s="747"/>
      <c r="H81" s="475"/>
      <c r="I81" s="475"/>
      <c r="J81" s="475"/>
      <c r="K81" s="475"/>
      <c r="L81" s="475"/>
      <c r="M81" s="475"/>
      <c r="N81" s="475"/>
      <c r="O81" s="475"/>
      <c r="P81" s="475"/>
      <c r="Q81" s="475"/>
    </row>
    <row r="82" spans="1:17" ht="30" customHeight="1">
      <c r="A82" s="962" t="s">
        <v>517</v>
      </c>
      <c r="B82" s="935" t="s">
        <v>549</v>
      </c>
      <c r="C82" s="952"/>
      <c r="D82" s="382" t="str" cm="1">
        <f t="array" ref="D82">_xlfn.TEXTJOIN(", ",TRUE,_xlfn.UNIQUE(TRANSPOSE(H82:Q82)))</f>
        <v/>
      </c>
      <c r="E82" s="930"/>
      <c r="F82" s="565" t="s">
        <v>56</v>
      </c>
      <c r="G82" s="747"/>
      <c r="H82" s="482"/>
      <c r="I82" s="482"/>
      <c r="J82" s="482"/>
      <c r="K82" s="482"/>
      <c r="L82" s="482"/>
      <c r="M82" s="482"/>
      <c r="N82" s="482"/>
      <c r="O82" s="482"/>
      <c r="P82" s="482"/>
      <c r="Q82" s="482"/>
    </row>
    <row r="83" spans="1:17" ht="15" customHeight="1">
      <c r="A83" s="963"/>
      <c r="B83" s="936"/>
      <c r="C83" s="965"/>
      <c r="D83" s="382" t="str" cm="1">
        <f t="array" ref="D83">_xlfn.TEXTJOIN(", ",TRUE,_xlfn.UNIQUE(TRANSPOSE(H83:Q83)))</f>
        <v/>
      </c>
      <c r="E83" s="931"/>
      <c r="F83" s="565" t="s">
        <v>56</v>
      </c>
      <c r="G83" s="747"/>
      <c r="H83" s="480"/>
      <c r="I83" s="480"/>
      <c r="J83" s="480"/>
      <c r="K83" s="480"/>
      <c r="L83" s="480"/>
      <c r="M83" s="480"/>
      <c r="N83" s="480"/>
      <c r="O83" s="480"/>
      <c r="P83" s="480"/>
      <c r="Q83" s="480"/>
    </row>
    <row r="84" spans="1:17" ht="45" customHeight="1">
      <c r="A84" s="115" t="s">
        <v>517</v>
      </c>
      <c r="B84" s="75" t="s">
        <v>550</v>
      </c>
      <c r="C84" s="585" t="s">
        <v>520</v>
      </c>
      <c r="D84" s="382" t="str" cm="1">
        <f t="array" ref="D84">_xlfn.TEXTJOIN(", ",TRUE,_xlfn.UNIQUE(TRANSPOSE(H84:Q84)))</f>
        <v/>
      </c>
      <c r="E84" s="580"/>
      <c r="F84" s="565" t="s">
        <v>56</v>
      </c>
      <c r="G84" s="747"/>
      <c r="H84" s="462"/>
      <c r="I84" s="462"/>
      <c r="J84" s="462"/>
      <c r="K84" s="462"/>
      <c r="L84" s="462"/>
      <c r="M84" s="462"/>
      <c r="N84" s="462"/>
      <c r="O84" s="462"/>
      <c r="P84" s="462"/>
      <c r="Q84" s="462"/>
    </row>
    <row r="85" spans="1:17" ht="45" customHeight="1">
      <c r="A85" s="795" t="s">
        <v>551</v>
      </c>
      <c r="B85" s="322" t="s">
        <v>552</v>
      </c>
      <c r="C85" s="648"/>
      <c r="D85" s="382" t="str" cm="1">
        <f t="array" ref="D85">_xlfn.TEXTJOIN(", ",TRUE,_xlfn.UNIQUE(TRANSPOSE(H85:Q85)))</f>
        <v/>
      </c>
      <c r="E85" s="587"/>
      <c r="F85" s="588"/>
      <c r="G85" s="748"/>
      <c r="H85" s="478"/>
      <c r="I85" s="478"/>
      <c r="J85" s="478"/>
      <c r="K85" s="478"/>
      <c r="L85" s="478"/>
      <c r="M85" s="478"/>
      <c r="N85" s="478"/>
      <c r="O85" s="478"/>
      <c r="P85" s="478"/>
      <c r="Q85" s="478"/>
    </row>
    <row r="86" spans="1:17" ht="30" customHeight="1">
      <c r="A86" s="170" t="s">
        <v>553</v>
      </c>
      <c r="B86" s="172" t="s">
        <v>554</v>
      </c>
      <c r="C86" s="594"/>
      <c r="D86" s="382" t="str" cm="1">
        <f t="array" ref="D86">_xlfn.TEXTJOIN(", ",TRUE,_xlfn.UNIQUE(TRANSPOSE(H86:Q86)))</f>
        <v/>
      </c>
      <c r="E86" s="587"/>
      <c r="F86" s="588"/>
      <c r="G86" s="748"/>
      <c r="H86" s="484"/>
      <c r="I86" s="484"/>
      <c r="J86" s="484"/>
      <c r="K86" s="484"/>
      <c r="L86" s="484"/>
      <c r="M86" s="484"/>
      <c r="N86" s="484"/>
      <c r="O86" s="484"/>
      <c r="P86" s="484"/>
      <c r="Q86" s="484"/>
    </row>
    <row r="87" spans="1:17" ht="15" customHeight="1">
      <c r="A87" s="70">
        <v>3.5</v>
      </c>
      <c r="B87" s="66" t="s">
        <v>555</v>
      </c>
      <c r="C87" s="208"/>
      <c r="D87" s="67"/>
      <c r="E87" s="68"/>
      <c r="F87" s="565"/>
      <c r="G87" s="747"/>
      <c r="H87" s="79"/>
      <c r="I87" s="80"/>
      <c r="J87" s="80"/>
      <c r="K87" s="80"/>
      <c r="L87" s="80"/>
      <c r="M87" s="80"/>
      <c r="N87" s="80"/>
      <c r="O87" s="80"/>
      <c r="P87" s="80"/>
      <c r="Q87" s="81"/>
    </row>
    <row r="88" spans="1:17" ht="30" customHeight="1">
      <c r="A88" s="174" t="s">
        <v>556</v>
      </c>
      <c r="B88" s="76" t="s">
        <v>557</v>
      </c>
      <c r="C88" s="567" t="s">
        <v>558</v>
      </c>
      <c r="D88" s="382" t="str" cm="1">
        <f t="array" ref="D88">_xlfn.TEXTJOIN(", ",TRUE,_xlfn.UNIQUE(TRANSPOSE(H88:Q88)))</f>
        <v/>
      </c>
      <c r="E88" s="575"/>
      <c r="F88" s="565"/>
      <c r="G88" s="747"/>
      <c r="H88" s="475"/>
      <c r="I88" s="475"/>
      <c r="J88" s="475"/>
      <c r="K88" s="475"/>
      <c r="L88" s="475"/>
      <c r="M88" s="475"/>
      <c r="N88" s="475"/>
      <c r="O88" s="475"/>
      <c r="P88" s="475"/>
      <c r="Q88" s="475"/>
    </row>
    <row r="89" spans="1:17" ht="45" customHeight="1">
      <c r="A89" s="277" t="s">
        <v>559</v>
      </c>
      <c r="B89" s="76" t="s">
        <v>560</v>
      </c>
      <c r="C89" s="567" t="s">
        <v>558</v>
      </c>
      <c r="D89" s="382" t="str" cm="1">
        <f t="array" ref="D89">_xlfn.TEXTJOIN(", ",TRUE,_xlfn.UNIQUE(TRANSPOSE(H89:Q89)))</f>
        <v/>
      </c>
      <c r="E89" s="575"/>
      <c r="F89" s="565"/>
      <c r="G89" s="747"/>
      <c r="H89" s="475"/>
      <c r="I89" s="475"/>
      <c r="J89" s="475"/>
      <c r="K89" s="475"/>
      <c r="L89" s="475"/>
      <c r="M89" s="475"/>
      <c r="N89" s="475"/>
      <c r="O89" s="475"/>
      <c r="P89" s="475"/>
      <c r="Q89" s="475"/>
    </row>
    <row r="90" spans="1:17" ht="30" customHeight="1">
      <c r="A90" s="946" t="s">
        <v>418</v>
      </c>
      <c r="B90" s="924" t="s">
        <v>561</v>
      </c>
      <c r="C90" s="948"/>
      <c r="D90" s="598" t="str" cm="1">
        <f t="array" ref="D90">_xlfn.TEXTJOIN(", ",TRUE,_xlfn.UNIQUE(TRANSPOSE(H90:Q90)))</f>
        <v/>
      </c>
      <c r="E90" s="922"/>
      <c r="F90" s="565" t="s">
        <v>56</v>
      </c>
      <c r="G90" s="747"/>
      <c r="H90" s="476"/>
      <c r="I90" s="476"/>
      <c r="J90" s="476"/>
      <c r="K90" s="476"/>
      <c r="L90" s="476"/>
      <c r="M90" s="476"/>
      <c r="N90" s="476"/>
      <c r="O90" s="476"/>
      <c r="P90" s="476"/>
      <c r="Q90" s="476"/>
    </row>
    <row r="91" spans="1:17" ht="15" customHeight="1">
      <c r="A91" s="947"/>
      <c r="B91" s="925"/>
      <c r="C91" s="949"/>
      <c r="D91" s="382" t="str" cm="1">
        <f t="array" ref="D91">_xlfn.TEXTJOIN(", ",TRUE,_xlfn.UNIQUE(TRANSPOSE(H91:Q91)))</f>
        <v/>
      </c>
      <c r="E91" s="923"/>
      <c r="F91" s="565" t="s">
        <v>56</v>
      </c>
      <c r="G91" s="747"/>
      <c r="H91" s="478"/>
      <c r="I91" s="478"/>
      <c r="J91" s="478"/>
      <c r="K91" s="478"/>
      <c r="L91" s="478"/>
      <c r="M91" s="478"/>
      <c r="N91" s="478"/>
      <c r="O91" s="478"/>
      <c r="P91" s="478"/>
      <c r="Q91" s="478"/>
    </row>
    <row r="92" spans="1:17" ht="30" customHeight="1">
      <c r="A92" s="946" t="s">
        <v>418</v>
      </c>
      <c r="B92" s="924" t="s">
        <v>562</v>
      </c>
      <c r="C92" s="948"/>
      <c r="D92" s="438" t="str" cm="1">
        <f t="array" ref="D92">_xlfn.TEXTJOIN(", ",TRUE,_xlfn.UNIQUE(TRANSPOSE(H92:Q92)))</f>
        <v/>
      </c>
      <c r="E92" s="922"/>
      <c r="F92" s="565" t="s">
        <v>56</v>
      </c>
      <c r="G92" s="747"/>
      <c r="H92" s="476"/>
      <c r="I92" s="476"/>
      <c r="J92" s="476"/>
      <c r="K92" s="476"/>
      <c r="L92" s="476"/>
      <c r="M92" s="476"/>
      <c r="N92" s="476"/>
      <c r="O92" s="476"/>
      <c r="P92" s="476"/>
      <c r="Q92" s="476"/>
    </row>
    <row r="93" spans="1:17" ht="15" customHeight="1">
      <c r="A93" s="947"/>
      <c r="B93" s="925"/>
      <c r="C93" s="949"/>
      <c r="D93" s="382" t="str" cm="1">
        <f t="array" ref="D93">_xlfn.TEXTJOIN(", ",TRUE,_xlfn.UNIQUE(TRANSPOSE(H93:Q93)))</f>
        <v/>
      </c>
      <c r="E93" s="923"/>
      <c r="F93" s="565" t="s">
        <v>56</v>
      </c>
      <c r="G93" s="747"/>
      <c r="H93" s="478"/>
      <c r="I93" s="478"/>
      <c r="J93" s="478"/>
      <c r="K93" s="478"/>
      <c r="L93" s="478"/>
      <c r="M93" s="478"/>
      <c r="N93" s="478"/>
      <c r="O93" s="478"/>
      <c r="P93" s="478"/>
      <c r="Q93" s="478"/>
    </row>
    <row r="94" spans="1:17" ht="30" customHeight="1">
      <c r="A94" s="795" t="s">
        <v>563</v>
      </c>
      <c r="B94" s="76" t="s">
        <v>564</v>
      </c>
      <c r="C94" s="788"/>
      <c r="D94" s="382" t="str" cm="1">
        <f t="array" ref="D94">_xlfn.TEXTJOIN(", ",TRUE,_xlfn.UNIQUE(TRANSPOSE(H94:Q94)))</f>
        <v/>
      </c>
      <c r="E94" s="575"/>
      <c r="F94" s="564"/>
      <c r="G94" s="748"/>
      <c r="H94" s="478"/>
      <c r="I94" s="478"/>
      <c r="J94" s="478"/>
      <c r="K94" s="478"/>
      <c r="L94" s="478"/>
      <c r="M94" s="478"/>
      <c r="N94" s="478"/>
      <c r="O94" s="478"/>
      <c r="P94" s="478"/>
      <c r="Q94" s="478"/>
    </row>
    <row r="95" spans="1:17" ht="30" customHeight="1">
      <c r="A95" s="173" t="s">
        <v>565</v>
      </c>
      <c r="B95" s="76" t="s">
        <v>566</v>
      </c>
      <c r="C95" s="567" t="s">
        <v>558</v>
      </c>
      <c r="D95" s="382" t="str" cm="1">
        <f t="array" ref="D95">_xlfn.TEXTJOIN(", ",TRUE,_xlfn.UNIQUE(TRANSPOSE(H95:Q95)))</f>
        <v/>
      </c>
      <c r="E95" s="575"/>
      <c r="F95" s="564"/>
      <c r="G95" s="748"/>
      <c r="H95" s="475"/>
      <c r="I95" s="475"/>
      <c r="J95" s="475"/>
      <c r="K95" s="475"/>
      <c r="L95" s="475"/>
      <c r="M95" s="475"/>
      <c r="N95" s="475"/>
      <c r="O95" s="475"/>
      <c r="P95" s="475"/>
      <c r="Q95" s="475"/>
    </row>
    <row r="96" spans="1:17" ht="30" customHeight="1">
      <c r="A96" s="795" t="s">
        <v>567</v>
      </c>
      <c r="B96" s="76" t="s">
        <v>568</v>
      </c>
      <c r="C96" s="788"/>
      <c r="D96" s="382" t="str" cm="1">
        <f t="array" ref="D96">_xlfn.TEXTJOIN(", ",TRUE,_xlfn.UNIQUE(TRANSPOSE(H96:Q96)))</f>
        <v/>
      </c>
      <c r="E96" s="575"/>
      <c r="F96" s="564"/>
      <c r="G96" s="748"/>
      <c r="H96" s="475"/>
      <c r="I96" s="475"/>
      <c r="J96" s="475"/>
      <c r="K96" s="475"/>
      <c r="L96" s="475"/>
      <c r="M96" s="475"/>
      <c r="N96" s="475"/>
      <c r="O96" s="475"/>
      <c r="P96" s="475"/>
      <c r="Q96" s="475"/>
    </row>
    <row r="97" spans="1:17" ht="30" customHeight="1">
      <c r="A97" s="170" t="s">
        <v>569</v>
      </c>
      <c r="B97" s="171" t="s">
        <v>570</v>
      </c>
      <c r="C97" s="788"/>
      <c r="D97" s="382" t="str" cm="1">
        <f t="array" ref="D97">_xlfn.TEXTJOIN(", ",TRUE,_xlfn.UNIQUE(TRANSPOSE(H97:Q97)))</f>
        <v/>
      </c>
      <c r="E97" s="575"/>
      <c r="F97" s="564"/>
      <c r="G97" s="748"/>
      <c r="H97" s="476"/>
      <c r="I97" s="742"/>
      <c r="J97" s="742"/>
      <c r="K97" s="742"/>
      <c r="L97" s="742"/>
      <c r="M97" s="742"/>
      <c r="N97" s="742"/>
      <c r="O97" s="742"/>
      <c r="P97" s="742"/>
      <c r="Q97" s="742"/>
    </row>
    <row r="98" spans="1:17" ht="15" customHeight="1">
      <c r="A98" s="70">
        <v>3.6</v>
      </c>
      <c r="B98" s="66" t="s">
        <v>571</v>
      </c>
      <c r="C98" s="208"/>
      <c r="D98" s="67"/>
      <c r="E98" s="68"/>
      <c r="F98" s="565"/>
      <c r="G98" s="747"/>
      <c r="H98" s="65"/>
      <c r="I98" s="71"/>
      <c r="J98" s="71"/>
      <c r="K98" s="71"/>
      <c r="L98" s="71"/>
      <c r="M98" s="71"/>
      <c r="N98" s="71"/>
      <c r="O98" s="71"/>
      <c r="P98" s="71"/>
      <c r="Q98" s="72"/>
    </row>
    <row r="99" spans="1:17" ht="60" customHeight="1">
      <c r="A99" s="174" t="s">
        <v>572</v>
      </c>
      <c r="B99" s="811" t="s">
        <v>573</v>
      </c>
      <c r="C99" s="567" t="s">
        <v>574</v>
      </c>
      <c r="D99" s="382" t="str" cm="1">
        <f t="array" ref="D99">_xlfn.TEXTJOIN(", ",TRUE,_xlfn.UNIQUE(TRANSPOSE(H99:Q99)))</f>
        <v/>
      </c>
      <c r="E99" s="575"/>
      <c r="F99" s="564"/>
      <c r="G99" s="748"/>
      <c r="H99" s="478"/>
      <c r="I99" s="478"/>
      <c r="J99" s="478"/>
      <c r="K99" s="478"/>
      <c r="L99" s="478"/>
      <c r="M99" s="478"/>
      <c r="N99" s="478"/>
      <c r="O99" s="478"/>
      <c r="P99" s="478"/>
      <c r="Q99" s="478"/>
    </row>
    <row r="100" spans="1:17" ht="45" customHeight="1">
      <c r="A100" s="174" t="s">
        <v>575</v>
      </c>
      <c r="B100" s="811" t="s">
        <v>576</v>
      </c>
      <c r="C100" s="567" t="s">
        <v>574</v>
      </c>
      <c r="D100" s="382" t="str" cm="1">
        <f t="array" ref="D100">_xlfn.TEXTJOIN(", ",TRUE,_xlfn.UNIQUE(TRANSPOSE(H100:Q100)))</f>
        <v/>
      </c>
      <c r="E100" s="575"/>
      <c r="F100" s="564"/>
      <c r="G100" s="748"/>
      <c r="H100" s="476"/>
      <c r="I100" s="476"/>
      <c r="J100" s="476"/>
      <c r="K100" s="476"/>
      <c r="L100" s="476"/>
      <c r="M100" s="476"/>
      <c r="N100" s="476"/>
      <c r="O100" s="476"/>
      <c r="P100" s="476"/>
      <c r="Q100" s="476"/>
    </row>
    <row r="101" spans="1:17" s="15" customFormat="1" ht="15" customHeight="1">
      <c r="A101" s="145">
        <v>4</v>
      </c>
      <c r="B101" s="126" t="s">
        <v>577</v>
      </c>
      <c r="C101" s="226" t="s">
        <v>578</v>
      </c>
      <c r="D101" s="128"/>
      <c r="E101" s="128"/>
      <c r="F101" s="564"/>
      <c r="G101" s="747"/>
      <c r="H101" s="146"/>
      <c r="I101" s="147"/>
      <c r="J101" s="147"/>
      <c r="K101" s="147"/>
      <c r="L101" s="147"/>
      <c r="M101" s="147"/>
      <c r="N101" s="147"/>
      <c r="O101" s="147"/>
      <c r="P101" s="147"/>
      <c r="Q101" s="128"/>
    </row>
    <row r="102" spans="1:17" s="15" customFormat="1" ht="45" customHeight="1">
      <c r="A102" s="730" t="s">
        <v>418</v>
      </c>
      <c r="B102" s="43" t="s">
        <v>579</v>
      </c>
      <c r="C102" s="789" t="s">
        <v>580</v>
      </c>
      <c r="D102" s="382" t="str" cm="1">
        <f t="array" ref="D102">_xlfn.TEXTJOIN(", ",TRUE,_xlfn.UNIQUE(TRANSPOSE(H102:Q102)))</f>
        <v/>
      </c>
      <c r="E102" s="580"/>
      <c r="F102" s="565" t="s">
        <v>56</v>
      </c>
      <c r="G102" s="747"/>
      <c r="H102" s="481"/>
      <c r="I102" s="481"/>
      <c r="J102" s="481"/>
      <c r="K102" s="481"/>
      <c r="L102" s="481"/>
      <c r="M102" s="481"/>
      <c r="N102" s="481"/>
      <c r="O102" s="481"/>
      <c r="P102" s="481"/>
      <c r="Q102" s="481"/>
    </row>
    <row r="103" spans="1:17" s="15" customFormat="1" ht="30" customHeight="1">
      <c r="A103" s="730" t="s">
        <v>418</v>
      </c>
      <c r="B103" s="43" t="s">
        <v>581</v>
      </c>
      <c r="C103" s="789" t="s">
        <v>582</v>
      </c>
      <c r="D103" s="382" t="str" cm="1">
        <f t="array" ref="D103">_xlfn.TEXTJOIN(", ",TRUE,_xlfn.UNIQUE(TRANSPOSE(H103:Q103)))</f>
        <v/>
      </c>
      <c r="E103" s="580"/>
      <c r="F103" s="565" t="s">
        <v>56</v>
      </c>
      <c r="G103" s="747"/>
      <c r="H103" s="483"/>
      <c r="I103" s="483"/>
      <c r="J103" s="483"/>
      <c r="K103" s="483"/>
      <c r="L103" s="483"/>
      <c r="M103" s="483"/>
      <c r="N103" s="483"/>
      <c r="O103" s="483"/>
      <c r="P103" s="483"/>
      <c r="Q103" s="483"/>
    </row>
    <row r="104" spans="1:17" s="15" customFormat="1" ht="30" customHeight="1">
      <c r="A104" s="730" t="s">
        <v>418</v>
      </c>
      <c r="B104" s="43" t="s">
        <v>583</v>
      </c>
      <c r="C104" s="210"/>
      <c r="D104" s="382" t="str" cm="1">
        <f t="array" ref="D104">_xlfn.TEXTJOIN(", ",TRUE,_xlfn.UNIQUE(TRANSPOSE(H104:Q104)))</f>
        <v/>
      </c>
      <c r="E104" s="580"/>
      <c r="F104" s="565" t="s">
        <v>56</v>
      </c>
      <c r="G104" s="747"/>
      <c r="H104" s="483"/>
      <c r="I104" s="483"/>
      <c r="J104" s="483"/>
      <c r="K104" s="483"/>
      <c r="L104" s="483"/>
      <c r="M104" s="483"/>
      <c r="N104" s="483"/>
      <c r="O104" s="483"/>
      <c r="P104" s="483"/>
      <c r="Q104" s="483"/>
    </row>
    <row r="105" spans="1:17" ht="45" customHeight="1">
      <c r="A105" s="730" t="s">
        <v>418</v>
      </c>
      <c r="B105" s="392" t="s">
        <v>584</v>
      </c>
      <c r="C105" s="601" t="s">
        <v>585</v>
      </c>
      <c r="D105" s="382" t="str" cm="1">
        <f t="array" ref="D105">_xlfn.TEXTJOIN(", ",TRUE,_xlfn.UNIQUE(TRANSPOSE(H105:Q105)))</f>
        <v/>
      </c>
      <c r="E105" s="580"/>
      <c r="F105" s="565"/>
      <c r="G105" s="747"/>
      <c r="H105" s="462"/>
      <c r="I105" s="462"/>
      <c r="J105" s="462"/>
      <c r="K105" s="462"/>
      <c r="L105" s="462"/>
      <c r="M105" s="462"/>
      <c r="N105" s="462"/>
      <c r="O105" s="462"/>
      <c r="P105" s="462"/>
      <c r="Q105" s="462"/>
    </row>
    <row r="106" spans="1:17" ht="60" customHeight="1">
      <c r="A106" s="116" t="s">
        <v>427</v>
      </c>
      <c r="B106" s="76" t="s">
        <v>586</v>
      </c>
      <c r="C106" s="601" t="s">
        <v>587</v>
      </c>
      <c r="D106" s="382" t="str" cm="1">
        <f t="array" ref="D106">_xlfn.TEXTJOIN(", ",TRUE,_xlfn.UNIQUE(TRANSPOSE(H106:Q106)))</f>
        <v/>
      </c>
      <c r="E106" s="580"/>
      <c r="F106" s="565"/>
      <c r="G106" s="747"/>
      <c r="H106" s="462"/>
      <c r="I106" s="462"/>
      <c r="J106" s="462"/>
      <c r="K106" s="462"/>
      <c r="L106" s="462"/>
      <c r="M106" s="462"/>
      <c r="N106" s="462"/>
      <c r="O106" s="462"/>
      <c r="P106" s="462"/>
      <c r="Q106" s="462"/>
    </row>
    <row r="107" spans="1:17" s="15" customFormat="1" ht="30" customHeight="1">
      <c r="A107" s="730" t="s">
        <v>418</v>
      </c>
      <c r="B107" s="43" t="s">
        <v>588</v>
      </c>
      <c r="C107" s="789"/>
      <c r="D107" s="382" t="str" cm="1">
        <f t="array" ref="D107">_xlfn.TEXTJOIN(", ",TRUE,_xlfn.UNIQUE(TRANSPOSE(H107:Q107)))</f>
        <v/>
      </c>
      <c r="E107" s="580"/>
      <c r="F107" s="565" t="s">
        <v>56</v>
      </c>
      <c r="G107" s="747"/>
      <c r="H107" s="483"/>
      <c r="I107" s="483"/>
      <c r="J107" s="483"/>
      <c r="K107" s="483"/>
      <c r="L107" s="483"/>
      <c r="M107" s="483"/>
      <c r="N107" s="483"/>
      <c r="O107" s="483"/>
      <c r="P107" s="483"/>
      <c r="Q107" s="483"/>
    </row>
    <row r="108" spans="1:17" s="15" customFormat="1" ht="15" customHeight="1">
      <c r="A108" s="730" t="s">
        <v>418</v>
      </c>
      <c r="B108" s="43" t="s">
        <v>589</v>
      </c>
      <c r="C108" s="210"/>
      <c r="D108" s="382" t="str" cm="1">
        <f t="array" ref="D108">_xlfn.TEXTJOIN(", ",TRUE,_xlfn.UNIQUE(TRANSPOSE(H108:Q108)))</f>
        <v/>
      </c>
      <c r="E108" s="580"/>
      <c r="F108" s="565" t="s">
        <v>56</v>
      </c>
      <c r="G108" s="747"/>
      <c r="H108" s="483"/>
      <c r="I108" s="483"/>
      <c r="J108" s="483"/>
      <c r="K108" s="483"/>
      <c r="L108" s="483"/>
      <c r="M108" s="483"/>
      <c r="N108" s="483"/>
      <c r="O108" s="483"/>
      <c r="P108" s="483"/>
      <c r="Q108" s="483"/>
    </row>
    <row r="109" spans="1:17" s="15" customFormat="1" ht="15" customHeight="1">
      <c r="A109" s="730" t="s">
        <v>418</v>
      </c>
      <c r="B109" s="82" t="s">
        <v>590</v>
      </c>
      <c r="C109" s="789"/>
      <c r="D109" s="382" t="str" cm="1">
        <f t="array" ref="D109">_xlfn.TEXTJOIN(", ",TRUE,_xlfn.UNIQUE(TRANSPOSE(H109:Q109)))</f>
        <v/>
      </c>
      <c r="E109" s="580"/>
      <c r="F109" s="565"/>
      <c r="G109" s="747"/>
      <c r="H109" s="483"/>
      <c r="I109" s="483"/>
      <c r="J109" s="483"/>
      <c r="K109" s="483"/>
      <c r="L109" s="483"/>
      <c r="M109" s="483"/>
      <c r="N109" s="483"/>
      <c r="O109" s="483"/>
      <c r="P109" s="483"/>
      <c r="Q109" s="483"/>
    </row>
    <row r="110" spans="1:17" ht="15" customHeight="1">
      <c r="A110" s="730" t="s">
        <v>418</v>
      </c>
      <c r="B110" s="83" t="s">
        <v>591</v>
      </c>
      <c r="C110" s="603"/>
      <c r="D110" s="382" t="str" cm="1">
        <f t="array" ref="D110">_xlfn.TEXTJOIN(", ",TRUE,_xlfn.UNIQUE(TRANSPOSE(H110:Q110)))</f>
        <v/>
      </c>
      <c r="E110" s="575"/>
      <c r="F110" s="565" t="s">
        <v>56</v>
      </c>
      <c r="G110" s="747"/>
      <c r="H110" s="475"/>
      <c r="I110" s="475"/>
      <c r="J110" s="475"/>
      <c r="K110" s="475"/>
      <c r="L110" s="475"/>
      <c r="M110" s="475"/>
      <c r="N110" s="475"/>
      <c r="O110" s="475"/>
      <c r="P110" s="475"/>
      <c r="Q110" s="475"/>
    </row>
    <row r="111" spans="1:17" ht="15" customHeight="1">
      <c r="A111" s="116" t="s">
        <v>427</v>
      </c>
      <c r="B111" s="811" t="s">
        <v>592</v>
      </c>
      <c r="C111" s="567" t="s">
        <v>593</v>
      </c>
      <c r="D111" s="382" t="str" cm="1">
        <f t="array" ref="D111">_xlfn.TEXTJOIN(", ",TRUE,_xlfn.UNIQUE(TRANSPOSE(H111:Q111)))</f>
        <v/>
      </c>
      <c r="E111" s="575"/>
      <c r="F111" s="565" t="s">
        <v>56</v>
      </c>
      <c r="G111" s="747"/>
      <c r="H111" s="475"/>
      <c r="I111" s="475"/>
      <c r="J111" s="475"/>
      <c r="K111" s="475"/>
      <c r="L111" s="475"/>
      <c r="M111" s="475"/>
      <c r="N111" s="475"/>
      <c r="O111" s="475"/>
      <c r="P111" s="475"/>
      <c r="Q111" s="475"/>
    </row>
    <row r="112" spans="1:17" ht="30" customHeight="1">
      <c r="A112" s="116" t="s">
        <v>427</v>
      </c>
      <c r="B112" s="811" t="s">
        <v>594</v>
      </c>
      <c r="C112" s="567" t="s">
        <v>593</v>
      </c>
      <c r="D112" s="382" t="str" cm="1">
        <f t="array" ref="D112">_xlfn.TEXTJOIN(", ",TRUE,_xlfn.UNIQUE(TRANSPOSE(H112:Q112)))</f>
        <v/>
      </c>
      <c r="E112" s="575"/>
      <c r="F112" s="565" t="s">
        <v>56</v>
      </c>
      <c r="G112" s="747"/>
      <c r="H112" s="475"/>
      <c r="I112" s="475"/>
      <c r="J112" s="475"/>
      <c r="K112" s="475"/>
      <c r="L112" s="475"/>
      <c r="M112" s="475"/>
      <c r="N112" s="475"/>
      <c r="O112" s="475"/>
      <c r="P112" s="475"/>
      <c r="Q112" s="475"/>
    </row>
    <row r="113" spans="1:17" ht="30" customHeight="1">
      <c r="A113" s="116" t="s">
        <v>427</v>
      </c>
      <c r="B113" s="811" t="s">
        <v>595</v>
      </c>
      <c r="C113" s="567" t="s">
        <v>596</v>
      </c>
      <c r="D113" s="382" t="str" cm="1">
        <f t="array" ref="D113">_xlfn.TEXTJOIN(", ",TRUE,_xlfn.UNIQUE(TRANSPOSE(H113:Q113)))</f>
        <v/>
      </c>
      <c r="E113" s="575"/>
      <c r="F113" s="565" t="s">
        <v>56</v>
      </c>
      <c r="G113" s="747"/>
      <c r="H113" s="475"/>
      <c r="I113" s="475"/>
      <c r="J113" s="475"/>
      <c r="K113" s="475"/>
      <c r="L113" s="475"/>
      <c r="M113" s="475"/>
      <c r="N113" s="475"/>
      <c r="O113" s="475"/>
      <c r="P113" s="475"/>
      <c r="Q113" s="475"/>
    </row>
    <row r="114" spans="1:17" ht="15" customHeight="1">
      <c r="A114" s="145">
        <v>5</v>
      </c>
      <c r="B114" s="126" t="s">
        <v>597</v>
      </c>
      <c r="C114" s="381"/>
      <c r="D114" s="577"/>
      <c r="E114" s="649"/>
      <c r="F114" s="565"/>
      <c r="G114" s="747"/>
      <c r="H114" s="146"/>
      <c r="I114" s="147"/>
      <c r="J114" s="147"/>
      <c r="K114" s="147"/>
      <c r="L114" s="147"/>
      <c r="M114" s="147"/>
      <c r="N114" s="147"/>
      <c r="O114" s="147"/>
      <c r="P114" s="147"/>
      <c r="Q114" s="128"/>
    </row>
    <row r="115" spans="1:17" ht="45" customHeight="1">
      <c r="A115" s="795">
        <v>5.0999999999999996</v>
      </c>
      <c r="B115" s="76" t="s">
        <v>598</v>
      </c>
      <c r="C115" s="788"/>
      <c r="D115" s="382" t="str" cm="1">
        <f t="array" ref="D115">_xlfn.TEXTJOIN(", ",TRUE,_xlfn.UNIQUE(TRANSPOSE(H115:Q115)))</f>
        <v/>
      </c>
      <c r="E115" s="575"/>
      <c r="F115" s="564"/>
      <c r="G115" s="748"/>
      <c r="H115" s="463"/>
      <c r="I115" s="463"/>
      <c r="J115" s="463"/>
      <c r="K115" s="463"/>
      <c r="L115" s="463"/>
      <c r="M115" s="463"/>
      <c r="N115" s="463"/>
      <c r="O115" s="463"/>
      <c r="P115" s="463"/>
      <c r="Q115" s="463"/>
    </row>
    <row r="116" spans="1:17" ht="30" customHeight="1">
      <c r="A116" s="795">
        <v>5.2</v>
      </c>
      <c r="B116" s="76" t="s">
        <v>599</v>
      </c>
      <c r="C116" s="788"/>
      <c r="D116" s="382" t="str" cm="1">
        <f t="array" ref="D116">_xlfn.TEXTJOIN(", ",TRUE,_xlfn.UNIQUE(TRANSPOSE(H116:Q116)))</f>
        <v/>
      </c>
      <c r="E116" s="575"/>
      <c r="F116" s="564"/>
      <c r="G116" s="748"/>
      <c r="H116" s="462"/>
      <c r="I116" s="462"/>
      <c r="J116" s="462"/>
      <c r="K116" s="462"/>
      <c r="L116" s="462"/>
      <c r="M116" s="462"/>
      <c r="N116" s="462"/>
      <c r="O116" s="462"/>
      <c r="P116" s="462"/>
      <c r="Q116" s="462"/>
    </row>
    <row r="117" spans="1:17" ht="30" customHeight="1">
      <c r="A117" s="173" t="s">
        <v>600</v>
      </c>
      <c r="B117" s="76" t="s">
        <v>601</v>
      </c>
      <c r="C117" s="567" t="s">
        <v>602</v>
      </c>
      <c r="D117" s="382" t="str" cm="1">
        <f t="array" ref="D117">_xlfn.TEXTJOIN(", ",TRUE,_xlfn.UNIQUE(TRANSPOSE(H117:Q117)))</f>
        <v/>
      </c>
      <c r="E117" s="575"/>
      <c r="F117" s="564"/>
      <c r="G117" s="748"/>
      <c r="H117" s="462"/>
      <c r="I117" s="462"/>
      <c r="J117" s="462"/>
      <c r="K117" s="462"/>
      <c r="L117" s="462"/>
      <c r="M117" s="462"/>
      <c r="N117" s="462"/>
      <c r="O117" s="462"/>
      <c r="P117" s="462"/>
      <c r="Q117" s="462"/>
    </row>
    <row r="118" spans="1:17" ht="90" customHeight="1">
      <c r="A118" s="795" t="s">
        <v>418</v>
      </c>
      <c r="B118" s="76" t="s">
        <v>603</v>
      </c>
      <c r="C118" s="650" t="s">
        <v>604</v>
      </c>
      <c r="D118" s="382" t="str" cm="1">
        <f t="array" ref="D118">_xlfn.TEXTJOIN(", ",TRUE,_xlfn.UNIQUE(TRANSPOSE(H118:Q118)))</f>
        <v/>
      </c>
      <c r="E118" s="575"/>
      <c r="F118" s="564"/>
      <c r="G118" s="748"/>
      <c r="H118" s="484"/>
      <c r="I118" s="484"/>
      <c r="J118" s="484"/>
      <c r="K118" s="484"/>
      <c r="L118" s="484"/>
      <c r="M118" s="484"/>
      <c r="N118" s="484"/>
      <c r="O118" s="484"/>
      <c r="P118" s="484"/>
      <c r="Q118" s="484"/>
    </row>
    <row r="119" spans="1:17" ht="75" customHeight="1">
      <c r="A119" s="795" t="s">
        <v>418</v>
      </c>
      <c r="B119" s="76" t="s">
        <v>605</v>
      </c>
      <c r="C119" s="788" t="s">
        <v>606</v>
      </c>
      <c r="D119" s="382" t="str" cm="1">
        <f t="array" ref="D119">_xlfn.TEXTJOIN(", ",TRUE,_xlfn.UNIQUE(TRANSPOSE(H119:Q119)))</f>
        <v/>
      </c>
      <c r="E119" s="575"/>
      <c r="F119" s="564"/>
      <c r="G119" s="748"/>
      <c r="H119" s="484"/>
      <c r="I119" s="484"/>
      <c r="J119" s="484"/>
      <c r="K119" s="484"/>
      <c r="L119" s="484"/>
      <c r="M119" s="484"/>
      <c r="N119" s="484"/>
      <c r="O119" s="484"/>
      <c r="P119" s="484"/>
      <c r="Q119" s="484"/>
    </row>
    <row r="120" spans="1:17" ht="30" customHeight="1">
      <c r="A120" s="170" t="s">
        <v>607</v>
      </c>
      <c r="B120" s="172" t="s">
        <v>608</v>
      </c>
      <c r="C120" s="594"/>
      <c r="D120" s="382" t="str" cm="1">
        <f t="array" ref="D120">_xlfn.TEXTJOIN(", ",TRUE,_xlfn.UNIQUE(TRANSPOSE(H120:Q120)))</f>
        <v/>
      </c>
      <c r="E120" s="587"/>
      <c r="F120" s="588"/>
      <c r="G120" s="748"/>
      <c r="H120" s="476"/>
      <c r="I120" s="742"/>
      <c r="J120" s="742"/>
      <c r="K120" s="742"/>
      <c r="L120" s="742"/>
      <c r="M120" s="742"/>
      <c r="N120" s="742"/>
      <c r="O120" s="742"/>
      <c r="P120" s="742"/>
      <c r="Q120" s="742"/>
    </row>
    <row r="121" spans="1:17" ht="15" customHeight="1">
      <c r="A121" s="145">
        <v>6</v>
      </c>
      <c r="B121" s="126" t="s">
        <v>609</v>
      </c>
      <c r="C121" s="379"/>
      <c r="D121" s="577"/>
      <c r="E121" s="577"/>
      <c r="F121" s="565"/>
      <c r="G121" s="747"/>
      <c r="H121" s="146"/>
      <c r="I121" s="147"/>
      <c r="J121" s="147"/>
      <c r="K121" s="147"/>
      <c r="L121" s="147"/>
      <c r="M121" s="147"/>
      <c r="N121" s="147"/>
      <c r="O121" s="147"/>
      <c r="P121" s="147"/>
      <c r="Q121" s="128"/>
    </row>
    <row r="122" spans="1:17" ht="15" customHeight="1">
      <c r="A122" s="70">
        <v>6.1</v>
      </c>
      <c r="B122" s="66" t="s">
        <v>610</v>
      </c>
      <c r="C122" s="208"/>
      <c r="D122" s="67"/>
      <c r="E122" s="68"/>
      <c r="F122" s="565"/>
      <c r="G122" s="747"/>
      <c r="H122" s="190"/>
      <c r="I122" s="191"/>
      <c r="J122" s="191"/>
      <c r="K122" s="191"/>
      <c r="L122" s="191"/>
      <c r="M122" s="191"/>
      <c r="N122" s="191"/>
      <c r="O122" s="191"/>
      <c r="P122" s="191"/>
      <c r="Q122" s="192"/>
    </row>
    <row r="123" spans="1:17" ht="54" customHeight="1">
      <c r="A123" s="795" t="s">
        <v>611</v>
      </c>
      <c r="B123" s="76" t="s">
        <v>612</v>
      </c>
      <c r="C123" s="569" t="s">
        <v>613</v>
      </c>
      <c r="D123" s="382" t="str" cm="1">
        <f t="array" ref="D123">_xlfn.TEXTJOIN(", ",TRUE,_xlfn.UNIQUE(TRANSPOSE(H123:Q123)))</f>
        <v/>
      </c>
      <c r="E123" s="575"/>
      <c r="F123" s="564"/>
      <c r="G123" s="748"/>
      <c r="H123" s="475"/>
      <c r="I123" s="475"/>
      <c r="J123" s="475"/>
      <c r="K123" s="475"/>
      <c r="L123" s="475"/>
      <c r="M123" s="475"/>
      <c r="N123" s="475"/>
      <c r="O123" s="475"/>
      <c r="P123" s="475"/>
      <c r="Q123" s="475"/>
    </row>
    <row r="124" spans="1:17" ht="45" customHeight="1">
      <c r="A124" s="795" t="s">
        <v>614</v>
      </c>
      <c r="B124" s="76" t="s">
        <v>615</v>
      </c>
      <c r="C124" s="788"/>
      <c r="D124" s="382" t="str" cm="1">
        <f t="array" ref="D124">_xlfn.TEXTJOIN(", ",TRUE,_xlfn.UNIQUE(TRANSPOSE(H124:Q124)))</f>
        <v/>
      </c>
      <c r="E124" s="575"/>
      <c r="F124" s="564"/>
      <c r="G124" s="748"/>
      <c r="H124" s="475"/>
      <c r="I124" s="475"/>
      <c r="J124" s="475"/>
      <c r="K124" s="475"/>
      <c r="L124" s="475"/>
      <c r="M124" s="475"/>
      <c r="N124" s="475"/>
      <c r="O124" s="475"/>
      <c r="P124" s="475"/>
      <c r="Q124" s="475"/>
    </row>
    <row r="125" spans="1:17" ht="30" customHeight="1">
      <c r="A125" s="795" t="s">
        <v>616</v>
      </c>
      <c r="B125" s="76" t="s">
        <v>617</v>
      </c>
      <c r="C125" s="788"/>
      <c r="D125" s="382" t="str" cm="1">
        <f t="array" ref="D125">_xlfn.TEXTJOIN(", ",TRUE,_xlfn.UNIQUE(TRANSPOSE(H125:Q125)))</f>
        <v/>
      </c>
      <c r="E125" s="575"/>
      <c r="F125" s="564"/>
      <c r="G125" s="748"/>
      <c r="H125" s="475"/>
      <c r="I125" s="475"/>
      <c r="J125" s="475"/>
      <c r="K125" s="475"/>
      <c r="L125" s="475"/>
      <c r="M125" s="475"/>
      <c r="N125" s="475"/>
      <c r="O125" s="475"/>
      <c r="P125" s="475"/>
      <c r="Q125" s="475"/>
    </row>
    <row r="126" spans="1:17" ht="30" customHeight="1">
      <c r="A126" s="795" t="s">
        <v>618</v>
      </c>
      <c r="B126" s="786" t="s">
        <v>619</v>
      </c>
      <c r="C126" s="788"/>
      <c r="D126" s="382" t="str" cm="1">
        <f t="array" ref="D126">_xlfn.TEXTJOIN(", ",TRUE,_xlfn.UNIQUE(TRANSPOSE(H126:Q126)))</f>
        <v/>
      </c>
      <c r="E126" s="575"/>
      <c r="F126" s="564"/>
      <c r="G126" s="748"/>
      <c r="H126" s="475"/>
      <c r="I126" s="475"/>
      <c r="J126" s="475"/>
      <c r="K126" s="475"/>
      <c r="L126" s="475"/>
      <c r="M126" s="475"/>
      <c r="N126" s="475"/>
      <c r="O126" s="475"/>
      <c r="P126" s="475"/>
      <c r="Q126" s="475"/>
    </row>
    <row r="127" spans="1:17" ht="15" customHeight="1">
      <c r="A127" s="70">
        <v>6.2</v>
      </c>
      <c r="B127" s="66" t="s">
        <v>620</v>
      </c>
      <c r="C127" s="208"/>
      <c r="D127" s="67"/>
      <c r="E127" s="68"/>
      <c r="F127" s="565"/>
      <c r="G127" s="747"/>
      <c r="H127" s="193"/>
      <c r="I127" s="194"/>
      <c r="J127" s="194"/>
      <c r="K127" s="194"/>
      <c r="L127" s="194"/>
      <c r="M127" s="194"/>
      <c r="N127" s="194"/>
      <c r="O127" s="194"/>
      <c r="P127" s="194"/>
      <c r="Q127" s="195"/>
    </row>
    <row r="128" spans="1:17" ht="30" customHeight="1">
      <c r="A128" s="795" t="s">
        <v>621</v>
      </c>
      <c r="B128" s="811" t="s">
        <v>622</v>
      </c>
      <c r="C128" s="788"/>
      <c r="D128" s="382" t="str" cm="1">
        <f t="array" ref="D128">_xlfn.TEXTJOIN(", ",TRUE,_xlfn.UNIQUE(TRANSPOSE(H128:Q128)))</f>
        <v/>
      </c>
      <c r="E128" s="575"/>
      <c r="F128" s="564"/>
      <c r="G128" s="747"/>
      <c r="H128" s="479"/>
      <c r="I128" s="479"/>
      <c r="J128" s="479"/>
      <c r="K128" s="479"/>
      <c r="L128" s="479"/>
      <c r="M128" s="479"/>
      <c r="N128" s="479"/>
      <c r="O128" s="479"/>
      <c r="P128" s="479"/>
      <c r="Q128" s="479"/>
    </row>
    <row r="129" spans="1:17" ht="30" customHeight="1">
      <c r="A129" s="114" t="s">
        <v>427</v>
      </c>
      <c r="B129" s="810" t="s">
        <v>623</v>
      </c>
      <c r="C129" s="567" t="s">
        <v>624</v>
      </c>
      <c r="D129" s="382" t="str" cm="1">
        <f t="array" ref="D129">_xlfn.TEXTJOIN(", ",TRUE,_xlfn.UNIQUE(TRANSPOSE(H129:Q129)))</f>
        <v/>
      </c>
      <c r="E129" s="575"/>
      <c r="F129" s="564" t="s">
        <v>56</v>
      </c>
      <c r="G129" s="747"/>
      <c r="H129" s="475"/>
      <c r="I129" s="475"/>
      <c r="J129" s="475"/>
      <c r="K129" s="475"/>
      <c r="L129" s="475"/>
      <c r="M129" s="475"/>
      <c r="N129" s="475"/>
      <c r="O129" s="475"/>
      <c r="P129" s="475"/>
      <c r="Q129" s="475"/>
    </row>
    <row r="130" spans="1:17" ht="30" customHeight="1">
      <c r="A130" s="174" t="s">
        <v>625</v>
      </c>
      <c r="B130" s="811" t="s">
        <v>626</v>
      </c>
      <c r="C130" s="567" t="s">
        <v>624</v>
      </c>
      <c r="D130" s="382" t="str" cm="1">
        <f t="array" ref="D130">_xlfn.TEXTJOIN(", ",TRUE,_xlfn.UNIQUE(TRANSPOSE(H130:Q130)))</f>
        <v/>
      </c>
      <c r="E130" s="575"/>
      <c r="F130" s="564"/>
      <c r="G130" s="748"/>
      <c r="H130" s="478"/>
      <c r="I130" s="478"/>
      <c r="J130" s="478"/>
      <c r="K130" s="478"/>
      <c r="L130" s="478"/>
      <c r="M130" s="478"/>
      <c r="N130" s="478"/>
      <c r="O130" s="478"/>
      <c r="P130" s="478"/>
      <c r="Q130" s="478"/>
    </row>
    <row r="131" spans="1:17" ht="30" customHeight="1">
      <c r="A131" s="174" t="s">
        <v>627</v>
      </c>
      <c r="B131" s="811" t="s">
        <v>628</v>
      </c>
      <c r="C131" s="567" t="s">
        <v>624</v>
      </c>
      <c r="D131" s="382" t="str" cm="1">
        <f t="array" ref="D131">_xlfn.TEXTJOIN(", ",TRUE,_xlfn.UNIQUE(TRANSPOSE(H131:Q131)))</f>
        <v/>
      </c>
      <c r="E131" s="575"/>
      <c r="F131" s="564"/>
      <c r="G131" s="748"/>
      <c r="H131" s="475"/>
      <c r="I131" s="475"/>
      <c r="J131" s="475"/>
      <c r="K131" s="475"/>
      <c r="L131" s="475"/>
      <c r="M131" s="475"/>
      <c r="N131" s="475"/>
      <c r="O131" s="475"/>
      <c r="P131" s="475"/>
      <c r="Q131" s="475"/>
    </row>
    <row r="132" spans="1:17" ht="60" customHeight="1">
      <c r="A132" s="174" t="s">
        <v>629</v>
      </c>
      <c r="B132" s="811" t="s">
        <v>630</v>
      </c>
      <c r="C132" s="567" t="s">
        <v>624</v>
      </c>
      <c r="D132" s="382" t="str" cm="1">
        <f t="array" ref="D132">_xlfn.TEXTJOIN(", ",TRUE,_xlfn.UNIQUE(TRANSPOSE(H132:Q132)))</f>
        <v/>
      </c>
      <c r="E132" s="575"/>
      <c r="F132" s="564"/>
      <c r="G132" s="748"/>
      <c r="H132" s="475"/>
      <c r="I132" s="475"/>
      <c r="J132" s="475"/>
      <c r="K132" s="475"/>
      <c r="L132" s="475"/>
      <c r="M132" s="475"/>
      <c r="N132" s="475"/>
      <c r="O132" s="475"/>
      <c r="P132" s="475"/>
      <c r="Q132" s="475"/>
    </row>
    <row r="133" spans="1:17" ht="30" customHeight="1">
      <c r="A133" s="170" t="s">
        <v>631</v>
      </c>
      <c r="B133" s="172" t="s">
        <v>632</v>
      </c>
      <c r="C133" s="594"/>
      <c r="D133" s="382" t="str" cm="1">
        <f t="array" ref="D133">_xlfn.TEXTJOIN(", ",TRUE,_xlfn.UNIQUE(TRANSPOSE(H133:Q133)))</f>
        <v/>
      </c>
      <c r="E133" s="587"/>
      <c r="F133" s="588"/>
      <c r="G133" s="748"/>
      <c r="H133" s="476"/>
      <c r="I133" s="742"/>
      <c r="J133" s="742"/>
      <c r="K133" s="742"/>
      <c r="L133" s="742"/>
      <c r="M133" s="742"/>
      <c r="N133" s="742"/>
      <c r="O133" s="742"/>
      <c r="P133" s="742"/>
      <c r="Q133" s="742"/>
    </row>
    <row r="134" spans="1:17" ht="15" customHeight="1">
      <c r="A134" s="145">
        <v>7</v>
      </c>
      <c r="B134" s="126" t="s">
        <v>633</v>
      </c>
      <c r="C134" s="206"/>
      <c r="D134" s="577"/>
      <c r="E134" s="577"/>
      <c r="F134" s="565"/>
      <c r="G134" s="747"/>
      <c r="H134" s="146"/>
      <c r="I134" s="147"/>
      <c r="J134" s="147"/>
      <c r="K134" s="147"/>
      <c r="L134" s="147"/>
      <c r="M134" s="147"/>
      <c r="N134" s="147"/>
      <c r="O134" s="147"/>
      <c r="P134" s="147"/>
      <c r="Q134" s="128"/>
    </row>
    <row r="135" spans="1:17" ht="45" customHeight="1">
      <c r="A135" s="174" t="s">
        <v>634</v>
      </c>
      <c r="B135" s="31" t="s">
        <v>635</v>
      </c>
      <c r="C135" s="601" t="s">
        <v>636</v>
      </c>
      <c r="D135" s="382" t="str" cm="1">
        <f t="array" ref="D135">_xlfn.TEXTJOIN(", ",TRUE,_xlfn.UNIQUE(TRANSPOSE(H135:Q135)))</f>
        <v/>
      </c>
      <c r="E135" s="587"/>
      <c r="F135" s="564" t="s">
        <v>56</v>
      </c>
      <c r="G135" s="747"/>
      <c r="H135" s="478"/>
      <c r="I135" s="478"/>
      <c r="J135" s="478"/>
      <c r="K135" s="478"/>
      <c r="L135" s="478"/>
      <c r="M135" s="478"/>
      <c r="N135" s="478"/>
      <c r="O135" s="478"/>
      <c r="P135" s="478"/>
      <c r="Q135" s="478"/>
    </row>
    <row r="136" spans="1:17" ht="30" customHeight="1">
      <c r="A136" s="170" t="s">
        <v>637</v>
      </c>
      <c r="B136" s="172" t="s">
        <v>638</v>
      </c>
      <c r="C136" s="594"/>
      <c r="D136" s="382" t="str" cm="1">
        <f t="array" ref="D136">_xlfn.TEXTJOIN(", ",TRUE,_xlfn.UNIQUE(TRANSPOSE(H136:Q136)))</f>
        <v/>
      </c>
      <c r="E136" s="587"/>
      <c r="F136" s="588"/>
      <c r="G136" s="748"/>
      <c r="H136" s="476"/>
      <c r="I136" s="742"/>
      <c r="J136" s="742"/>
      <c r="K136" s="742"/>
      <c r="L136" s="742"/>
      <c r="M136" s="742"/>
      <c r="N136" s="742"/>
      <c r="O136" s="742"/>
      <c r="P136" s="742"/>
      <c r="Q136" s="742"/>
    </row>
    <row r="137" spans="1:17" ht="15" customHeight="1">
      <c r="A137" s="145">
        <v>8</v>
      </c>
      <c r="B137" s="126" t="s">
        <v>639</v>
      </c>
      <c r="C137" s="379"/>
      <c r="D137" s="577"/>
      <c r="E137" s="649"/>
      <c r="F137" s="565"/>
      <c r="G137" s="747"/>
      <c r="H137" s="148"/>
      <c r="I137" s="149"/>
      <c r="J137" s="149"/>
      <c r="K137" s="149"/>
      <c r="L137" s="149"/>
      <c r="M137" s="149"/>
      <c r="N137" s="149"/>
      <c r="O137" s="149"/>
      <c r="P137" s="149"/>
      <c r="Q137" s="150"/>
    </row>
    <row r="138" spans="1:17" ht="15" customHeight="1">
      <c r="A138" s="235">
        <v>8.1</v>
      </c>
      <c r="B138" s="269" t="s">
        <v>640</v>
      </c>
      <c r="C138" s="211"/>
      <c r="D138" s="88"/>
      <c r="E138" s="578"/>
      <c r="F138" s="565"/>
      <c r="G138" s="747"/>
      <c r="H138" s="86"/>
      <c r="I138" s="87"/>
      <c r="J138" s="87"/>
      <c r="K138" s="87"/>
      <c r="L138" s="87"/>
      <c r="M138" s="87"/>
      <c r="N138" s="87"/>
      <c r="O138" s="87"/>
      <c r="P138" s="87"/>
      <c r="Q138" s="88"/>
    </row>
    <row r="139" spans="1:17" ht="45" customHeight="1">
      <c r="A139" s="795" t="s">
        <v>418</v>
      </c>
      <c r="B139" s="27" t="s">
        <v>641</v>
      </c>
      <c r="C139" s="594" t="s">
        <v>642</v>
      </c>
      <c r="D139" s="382" t="str" cm="1">
        <f t="array" ref="D139">_xlfn.TEXTJOIN(", ",TRUE,_xlfn.UNIQUE(TRANSPOSE(H139:Q139)))</f>
        <v/>
      </c>
      <c r="E139" s="587"/>
      <c r="F139" s="588"/>
      <c r="G139" s="748"/>
      <c r="H139" s="475"/>
      <c r="I139" s="475"/>
      <c r="J139" s="475"/>
      <c r="K139" s="475"/>
      <c r="L139" s="475"/>
      <c r="M139" s="475"/>
      <c r="N139" s="475"/>
      <c r="O139" s="475"/>
      <c r="P139" s="475"/>
      <c r="Q139" s="475"/>
    </row>
    <row r="140" spans="1:17" ht="30" customHeight="1">
      <c r="A140" s="795" t="s">
        <v>643</v>
      </c>
      <c r="B140" s="43" t="s">
        <v>644</v>
      </c>
      <c r="C140" s="594"/>
      <c r="D140" s="382" t="str" cm="1">
        <f t="array" ref="D140">_xlfn.TEXTJOIN(", ",TRUE,_xlfn.UNIQUE(TRANSPOSE(H140:Q140)))</f>
        <v/>
      </c>
      <c r="E140" s="587"/>
      <c r="F140" s="588"/>
      <c r="G140" s="748"/>
      <c r="H140" s="478"/>
      <c r="I140" s="478"/>
      <c r="J140" s="478"/>
      <c r="K140" s="478"/>
      <c r="L140" s="478"/>
      <c r="M140" s="478"/>
      <c r="N140" s="478"/>
      <c r="O140" s="478"/>
      <c r="P140" s="478"/>
      <c r="Q140" s="478"/>
    </row>
    <row r="141" spans="1:17" ht="30" customHeight="1">
      <c r="A141" s="795" t="s">
        <v>645</v>
      </c>
      <c r="B141" s="43" t="s">
        <v>646</v>
      </c>
      <c r="C141" s="594"/>
      <c r="D141" s="382" t="str" cm="1">
        <f t="array" ref="D141">_xlfn.TEXTJOIN(", ",TRUE,_xlfn.UNIQUE(TRANSPOSE(H141:Q141)))</f>
        <v/>
      </c>
      <c r="E141" s="587"/>
      <c r="F141" s="588"/>
      <c r="G141" s="748"/>
      <c r="H141" s="475"/>
      <c r="I141" s="475"/>
      <c r="J141" s="475"/>
      <c r="K141" s="475"/>
      <c r="L141" s="475"/>
      <c r="M141" s="475"/>
      <c r="N141" s="475"/>
      <c r="O141" s="475"/>
      <c r="P141" s="475"/>
      <c r="Q141" s="475"/>
    </row>
    <row r="142" spans="1:17" ht="45" customHeight="1">
      <c r="A142" s="795" t="s">
        <v>647</v>
      </c>
      <c r="B142" s="43" t="s">
        <v>648</v>
      </c>
      <c r="C142" s="594"/>
      <c r="D142" s="382" t="str" cm="1">
        <f t="array" ref="D142">_xlfn.TEXTJOIN(", ",TRUE,_xlfn.UNIQUE(TRANSPOSE(H142:Q142)))</f>
        <v/>
      </c>
      <c r="E142" s="587"/>
      <c r="F142" s="588"/>
      <c r="G142" s="748"/>
      <c r="H142" s="476"/>
      <c r="I142" s="476"/>
      <c r="J142" s="476"/>
      <c r="K142" s="476"/>
      <c r="L142" s="476"/>
      <c r="M142" s="476"/>
      <c r="N142" s="476"/>
      <c r="O142" s="476"/>
      <c r="P142" s="476"/>
      <c r="Q142" s="476"/>
    </row>
    <row r="143" spans="1:17" ht="15" customHeight="1">
      <c r="A143" s="70">
        <v>8.1999999999999993</v>
      </c>
      <c r="B143" s="85" t="s">
        <v>649</v>
      </c>
      <c r="C143" s="208"/>
      <c r="D143" s="67"/>
      <c r="E143" s="68"/>
      <c r="F143" s="565"/>
      <c r="G143" s="747"/>
      <c r="H143" s="65"/>
      <c r="I143" s="71"/>
      <c r="J143" s="71"/>
      <c r="K143" s="71"/>
      <c r="L143" s="71"/>
      <c r="M143" s="71"/>
      <c r="N143" s="71"/>
      <c r="O143" s="71"/>
      <c r="P143" s="71"/>
      <c r="Q143" s="72"/>
    </row>
    <row r="144" spans="1:17" ht="45" customHeight="1">
      <c r="A144" s="795" t="s">
        <v>650</v>
      </c>
      <c r="B144" s="43" t="s">
        <v>651</v>
      </c>
      <c r="C144" s="594"/>
      <c r="D144" s="382" t="str" cm="1">
        <f t="array" ref="D144">_xlfn.TEXTJOIN(", ",TRUE,_xlfn.UNIQUE(TRANSPOSE(H144:Q144)))</f>
        <v/>
      </c>
      <c r="E144" s="587"/>
      <c r="F144" s="588"/>
      <c r="G144" s="748"/>
      <c r="H144" s="478"/>
      <c r="I144" s="478"/>
      <c r="J144" s="478"/>
      <c r="K144" s="478"/>
      <c r="L144" s="478"/>
      <c r="M144" s="478"/>
      <c r="N144" s="478"/>
      <c r="O144" s="478"/>
      <c r="P144" s="478"/>
      <c r="Q144" s="478"/>
    </row>
    <row r="145" spans="1:17" ht="30" customHeight="1">
      <c r="A145" s="170" t="s">
        <v>652</v>
      </c>
      <c r="B145" s="172" t="s">
        <v>653</v>
      </c>
      <c r="C145" s="594"/>
      <c r="D145" s="382" t="str" cm="1">
        <f t="array" ref="D145">_xlfn.TEXTJOIN(", ",TRUE,_xlfn.UNIQUE(TRANSPOSE(H145:Q145)))</f>
        <v/>
      </c>
      <c r="E145" s="587"/>
      <c r="F145" s="612"/>
      <c r="G145" s="749"/>
      <c r="H145" s="475"/>
      <c r="I145" s="741"/>
      <c r="J145" s="741"/>
      <c r="K145" s="741"/>
      <c r="L145" s="741"/>
      <c r="M145" s="741"/>
      <c r="N145" s="741"/>
      <c r="O145" s="741"/>
      <c r="P145" s="741"/>
      <c r="Q145" s="741"/>
    </row>
    <row r="146" spans="1:17" ht="12" customHeight="1">
      <c r="A146" s="89"/>
      <c r="C146" s="216"/>
      <c r="D146" s="91"/>
      <c r="E146" s="91"/>
      <c r="F146" s="92"/>
      <c r="H146" s="11"/>
      <c r="I146" s="11"/>
      <c r="J146" s="11"/>
      <c r="K146" s="11"/>
      <c r="L146" s="11"/>
      <c r="M146" s="11"/>
      <c r="N146" s="11"/>
      <c r="O146" s="11"/>
      <c r="P146" s="11"/>
      <c r="Q146" s="11"/>
    </row>
    <row r="147" spans="1:17" ht="13.15"/>
    <row r="148" spans="1:17" ht="19.5" customHeight="1">
      <c r="B148" s="957" t="s">
        <v>654</v>
      </c>
      <c r="C148" s="958"/>
      <c r="D148" s="12"/>
      <c r="E148" s="12"/>
      <c r="I148" s="12"/>
      <c r="J148" s="12"/>
      <c r="K148" s="12"/>
      <c r="L148" s="12"/>
      <c r="M148" s="12"/>
      <c r="N148" s="12"/>
      <c r="O148" s="12"/>
      <c r="P148" s="12"/>
      <c r="Q148" s="12"/>
    </row>
    <row r="149" spans="1:17" ht="12.75" customHeight="1">
      <c r="B149" s="136" t="s">
        <v>655</v>
      </c>
      <c r="C149" s="218"/>
      <c r="D149" s="12"/>
      <c r="E149" s="12"/>
      <c r="I149" s="12"/>
      <c r="J149" s="12"/>
      <c r="K149" s="12"/>
      <c r="L149" s="12"/>
      <c r="M149" s="12"/>
      <c r="N149" s="12"/>
      <c r="O149" s="12"/>
      <c r="P149" s="12"/>
      <c r="Q149" s="12"/>
    </row>
    <row r="150" spans="1:17" ht="13.15">
      <c r="B150" s="136" t="s">
        <v>656</v>
      </c>
      <c r="C150" s="218"/>
      <c r="D150" s="12"/>
      <c r="E150" s="12"/>
      <c r="I150" s="12"/>
      <c r="J150" s="12"/>
      <c r="K150" s="12"/>
      <c r="L150" s="12"/>
      <c r="M150" s="12"/>
      <c r="N150" s="12"/>
      <c r="O150" s="12"/>
      <c r="P150" s="12"/>
      <c r="Q150" s="12"/>
    </row>
    <row r="151" spans="1:17" ht="13.15">
      <c r="B151" s="136" t="s">
        <v>657</v>
      </c>
      <c r="C151" s="219"/>
      <c r="D151" s="12"/>
      <c r="E151" s="12"/>
      <c r="I151" s="12"/>
      <c r="J151" s="12"/>
      <c r="K151" s="12"/>
      <c r="L151" s="12"/>
      <c r="M151" s="12"/>
      <c r="N151" s="12"/>
      <c r="O151" s="12"/>
      <c r="P151" s="12"/>
      <c r="Q151" s="12"/>
    </row>
    <row r="152" spans="1:17" ht="13.15">
      <c r="B152" s="136" t="s">
        <v>658</v>
      </c>
      <c r="C152" s="218"/>
      <c r="D152" s="12"/>
      <c r="E152" s="12"/>
      <c r="I152" s="12"/>
      <c r="J152" s="12"/>
      <c r="K152" s="12"/>
      <c r="L152" s="12"/>
      <c r="M152" s="12"/>
      <c r="N152" s="12"/>
      <c r="O152" s="12"/>
      <c r="P152" s="12"/>
      <c r="Q152" s="12"/>
    </row>
    <row r="153" spans="1:17" ht="13.15">
      <c r="B153" s="136" t="s">
        <v>659</v>
      </c>
      <c r="C153" s="218"/>
      <c r="D153" s="12"/>
      <c r="E153" s="12"/>
      <c r="I153" s="12"/>
      <c r="J153" s="12"/>
      <c r="K153" s="12"/>
      <c r="L153" s="12"/>
      <c r="M153" s="12"/>
      <c r="N153" s="12"/>
      <c r="O153" s="12"/>
      <c r="P153" s="12"/>
      <c r="Q153" s="12"/>
    </row>
    <row r="154" spans="1:17" ht="13.15">
      <c r="B154" s="137" t="s">
        <v>657</v>
      </c>
      <c r="C154" s="220"/>
      <c r="D154" s="12"/>
      <c r="E154" s="12"/>
      <c r="I154" s="12"/>
      <c r="J154" s="12"/>
      <c r="K154" s="12"/>
      <c r="L154" s="12"/>
      <c r="M154" s="12"/>
      <c r="N154" s="12"/>
      <c r="O154" s="12"/>
      <c r="P154" s="12"/>
      <c r="Q154" s="12"/>
    </row>
    <row r="155" spans="1:17" ht="28.5" customHeight="1">
      <c r="B155" s="956" t="s">
        <v>660</v>
      </c>
      <c r="C155" s="956"/>
      <c r="D155" s="793"/>
      <c r="E155" s="793"/>
      <c r="F155" s="94"/>
      <c r="I155" s="12"/>
      <c r="J155" s="12"/>
      <c r="K155" s="12"/>
      <c r="L155" s="12"/>
      <c r="M155" s="12"/>
      <c r="N155" s="12"/>
      <c r="O155" s="12"/>
      <c r="P155" s="12"/>
      <c r="Q155" s="12"/>
    </row>
  </sheetData>
  <sheetProtection algorithmName="SHA-512" hashValue="IeMkaUY9BQXfUIJuFTbyOGYFXulhmPYg1pIVl88Z2xOf/9k3w/pAxuv+L96TpiIRNv2TPl+uXCnLQ1VrWvStzw==" saltValue="iyYlFZkONp3uXdQOk2yPBg==" spinCount="100000" sheet="1" insertColumns="0" sort="0" autoFilter="0"/>
  <mergeCells count="43">
    <mergeCell ref="B155:C155"/>
    <mergeCell ref="B148:C148"/>
    <mergeCell ref="A4:B4"/>
    <mergeCell ref="A5:B5"/>
    <mergeCell ref="A18:A19"/>
    <mergeCell ref="C18:C19"/>
    <mergeCell ref="A63:A64"/>
    <mergeCell ref="C4:D4"/>
    <mergeCell ref="C5:D5"/>
    <mergeCell ref="A82:A83"/>
    <mergeCell ref="C82:C83"/>
    <mergeCell ref="C22:C23"/>
    <mergeCell ref="A92:A93"/>
    <mergeCell ref="C92:C93"/>
    <mergeCell ref="A22:A23"/>
    <mergeCell ref="A51:A52"/>
    <mergeCell ref="B1:D1"/>
    <mergeCell ref="B2:D2"/>
    <mergeCell ref="C63:C64"/>
    <mergeCell ref="E63:E64"/>
    <mergeCell ref="C32:C33"/>
    <mergeCell ref="C51:C52"/>
    <mergeCell ref="C53:C54"/>
    <mergeCell ref="C61:C62"/>
    <mergeCell ref="B63:B64"/>
    <mergeCell ref="A30:A31"/>
    <mergeCell ref="A32:A33"/>
    <mergeCell ref="B82:B83"/>
    <mergeCell ref="E90:E91"/>
    <mergeCell ref="A53:A54"/>
    <mergeCell ref="C78:C79"/>
    <mergeCell ref="A78:A79"/>
    <mergeCell ref="A58:A61"/>
    <mergeCell ref="A90:A91"/>
    <mergeCell ref="C90:C91"/>
    <mergeCell ref="A73:A76"/>
    <mergeCell ref="H2:J2"/>
    <mergeCell ref="E92:E93"/>
    <mergeCell ref="B90:B91"/>
    <mergeCell ref="B92:B93"/>
    <mergeCell ref="E4:E5"/>
    <mergeCell ref="C30:C31"/>
    <mergeCell ref="E82:E83"/>
  </mergeCells>
  <conditionalFormatting sqref="I8:Q8">
    <cfRule type="containsText" dxfId="2" priority="1" operator="containsText" text="FALSE">
      <formula>NOT(ISERROR(SEARCH("FALSE",I8)))</formula>
    </cfRule>
  </conditionalFormatting>
  <dataValidations count="4">
    <dataValidation allowBlank="1" showInputMessage="1" showErrorMessage="1" sqref="B26 B43 B50 B127 B77 H118:Q119 B57 B87 B98 B122 B68:B70 B84 B65 B63 B82 B72" xr:uid="{00000000-0002-0000-0600-000000000000}"/>
    <dataValidation type="date" allowBlank="1" showInputMessage="1" showErrorMessage="1" sqref="C154" xr:uid="{00000000-0002-0000-0600-000001000000}">
      <formula1>45078</formula1>
      <formula2>47635</formula2>
    </dataValidation>
    <dataValidation type="list" allowBlank="1" showInputMessage="1" showErrorMessage="1" sqref="H40:Q40" xr:uid="{00000000-0002-0000-0600-000002000000}">
      <formula1>$D$40:$E$40</formula1>
    </dataValidation>
    <dataValidation type="list" allowBlank="1" showInputMessage="1" showErrorMessage="1" sqref="H106:Q106 H86:Q86" xr:uid="{00000000-0002-0000-0600-000003000000}">
      <formula1>#REF!</formula1>
    </dataValidation>
  </dataValidations>
  <hyperlinks>
    <hyperlink ref="C15" r:id="rId1" xr:uid="{00000000-0004-0000-0600-000000000000}"/>
    <hyperlink ref="C18" r:id="rId2" display="See HPD LL97 Guidance for Affordable Housing " xr:uid="{00000000-0004-0000-0600-000001000000}"/>
    <hyperlink ref="C105" r:id="rId3" xr:uid="{00000000-0004-0000-0600-000002000000}"/>
    <hyperlink ref="C106" r:id="rId4" tooltip="Review HPD Solar Where Feasible Policy" display="https://www.nyc.gov/site/hpd/services-and-information/solar-where-feasible.page" xr:uid="{00000000-0004-0000-0600-000003000000}"/>
    <hyperlink ref="C135" r:id="rId5" display="2020EGC NYC Overlay v2, criterion 7.7" xr:uid="{00000000-0004-0000-0600-000004000000}"/>
    <hyperlink ref="C70" r:id="rId6" xr:uid="{00000000-0004-0000-0600-000005000000}"/>
    <hyperlink ref="C84" r:id="rId7" display="Refer to HPD's Electric Heating Policy." xr:uid="{00000000-0004-0000-0600-000006000000}"/>
    <hyperlink ref="C65" r:id="rId8" display="Refer to HPD's Electric Heating Policy." xr:uid="{00000000-0004-0000-0600-000007000000}"/>
    <hyperlink ref="C16" r:id="rId9" xr:uid="{00000000-0004-0000-0600-000008000000}"/>
  </hyperlinks>
  <printOptions verticalCentered="1"/>
  <pageMargins left="0.25" right="0.25" top="0.75" bottom="0.75" header="0.3" footer="0.3"/>
  <pageSetup scale="38" fitToHeight="0" orientation="landscape" r:id="rId10"/>
  <headerFooter>
    <oddHeader>&amp;R&amp;P of &amp;N</oddHeader>
    <oddFooter>&amp;LHPD Design Guidelines - Mod Rehab&amp;RVersion 1.1</oddFooter>
  </headerFooter>
  <ignoredErrors>
    <ignoredError sqref="D8:D9" unlockedFormula="1"/>
  </ignoredErrors>
  <extLst>
    <ext xmlns:x14="http://schemas.microsoft.com/office/spreadsheetml/2009/9/main" uri="{CCE6A557-97BC-4b89-ADB6-D9C93CAAB3DF}">
      <x14:dataValidations xmlns:xm="http://schemas.microsoft.com/office/excel/2006/main" count="98">
        <x14:dataValidation type="list" allowBlank="1" showInputMessage="1" showErrorMessage="1" xr:uid="{00000000-0002-0000-0600-000004000000}">
          <x14:formula1>
            <xm:f>'HIDE - DGs SubGut - Dropdowns'!$D$13:$F$13</xm:f>
          </x14:formula1>
          <xm:sqref>H13:Q13</xm:sqref>
        </x14:dataValidation>
        <x14:dataValidation type="list" allowBlank="1" showInputMessage="1" showErrorMessage="1" xr:uid="{00000000-0002-0000-0600-000005000000}">
          <x14:formula1>
            <xm:f>'HIDE - DGs SubGut - Dropdowns'!$D$17:$F$17</xm:f>
          </x14:formula1>
          <xm:sqref>H17:Q17</xm:sqref>
        </x14:dataValidation>
        <x14:dataValidation type="list" allowBlank="1" showInputMessage="1" showErrorMessage="1" xr:uid="{00000000-0002-0000-0600-000006000000}">
          <x14:formula1>
            <xm:f>'HIDE - DGs SubGut - Dropdowns'!$D$18:$F$18</xm:f>
          </x14:formula1>
          <xm:sqref>H18:Q18</xm:sqref>
        </x14:dataValidation>
        <x14:dataValidation type="list" allowBlank="1" showInputMessage="1" showErrorMessage="1" xr:uid="{00000000-0002-0000-0600-000007000000}">
          <x14:formula1>
            <xm:f>'HIDE - DGs SubGut - Dropdowns'!$D$21:$E$21</xm:f>
          </x14:formula1>
          <xm:sqref>H21:Q21</xm:sqref>
        </x14:dataValidation>
        <x14:dataValidation type="list" allowBlank="1" showInputMessage="1" showErrorMessage="1" xr:uid="{00000000-0002-0000-0600-000008000000}">
          <x14:formula1>
            <xm:f>'HIDE - DGs SubGut - Dropdowns'!$D$25:$F$25</xm:f>
          </x14:formula1>
          <xm:sqref>H25:Q25</xm:sqref>
        </x14:dataValidation>
        <x14:dataValidation type="list" allowBlank="1" showInputMessage="1" showErrorMessage="1" xr:uid="{00000000-0002-0000-0600-000009000000}">
          <x14:formula1>
            <xm:f>'HIDE - DGs SubGut - Dropdowns'!$D$27:$F$27</xm:f>
          </x14:formula1>
          <xm:sqref>H27:Q27</xm:sqref>
        </x14:dataValidation>
        <x14:dataValidation type="list" allowBlank="1" showInputMessage="1" showErrorMessage="1" xr:uid="{00000000-0002-0000-0600-00000A000000}">
          <x14:formula1>
            <xm:f>'HIDE - DGs SubGut - Dropdowns'!$D$58:$E$58</xm:f>
          </x14:formula1>
          <xm:sqref>H58:Q58</xm:sqref>
        </x14:dataValidation>
        <x14:dataValidation type="list" allowBlank="1" showInputMessage="1" showErrorMessage="1" xr:uid="{00000000-0002-0000-0600-00000B000000}">
          <x14:formula1>
            <xm:f>'HIDE - DGs SubGut - Dropdowns'!$D$59:$E$59</xm:f>
          </x14:formula1>
          <xm:sqref>H59:Q59</xm:sqref>
        </x14:dataValidation>
        <x14:dataValidation type="list" allowBlank="1" showInputMessage="1" showErrorMessage="1" xr:uid="{00000000-0002-0000-0600-00000C000000}">
          <x14:formula1>
            <xm:f>'HIDE - DGs SubGut - Dropdowns'!$D$60:$E$60</xm:f>
          </x14:formula1>
          <xm:sqref>H60:Q60</xm:sqref>
        </x14:dataValidation>
        <x14:dataValidation type="list" allowBlank="1" showInputMessage="1" showErrorMessage="1" xr:uid="{00000000-0002-0000-0600-00000D000000}">
          <x14:formula1>
            <xm:f>'HIDE - DGs SubGut - Dropdowns'!$D$14:$G$14</xm:f>
          </x14:formula1>
          <xm:sqref>H14:Q14</xm:sqref>
        </x14:dataValidation>
        <x14:dataValidation type="list" allowBlank="1" showInputMessage="1" showErrorMessage="1" xr:uid="{00000000-0002-0000-0600-00000E000000}">
          <x14:formula1>
            <xm:f>'HIDE - DGs SubGut - Dropdowns'!$D$5:$H$5</xm:f>
          </x14:formula1>
          <xm:sqref>C5:D5</xm:sqref>
        </x14:dataValidation>
        <x14:dataValidation type="list" allowBlank="1" showInputMessage="1" showErrorMessage="1" xr:uid="{00000000-0002-0000-0600-00000F000000}">
          <x14:formula1>
            <xm:f>'HIDE - DGs SubGut - Dropdowns'!$D$78:$F$78</xm:f>
          </x14:formula1>
          <xm:sqref>H78:Q78</xm:sqref>
        </x14:dataValidation>
        <x14:dataValidation type="list" allowBlank="1" showInputMessage="1" showErrorMessage="1" xr:uid="{00000000-0002-0000-0600-000010000000}">
          <x14:formula1>
            <xm:f>'HIDE - DGs SubGut - Dropdowns'!$D$80:$F$80</xm:f>
          </x14:formula1>
          <xm:sqref>H80:Q80</xm:sqref>
        </x14:dataValidation>
        <x14:dataValidation type="list" allowBlank="1" showInputMessage="1" showErrorMessage="1" xr:uid="{00000000-0002-0000-0600-000011000000}">
          <x14:formula1>
            <xm:f>'HIDE - DGs SubGut - Dropdowns'!$D$81:$F$81</xm:f>
          </x14:formula1>
          <xm:sqref>H81:Q81</xm:sqref>
        </x14:dataValidation>
        <x14:dataValidation type="list" allowBlank="1" showInputMessage="1" showErrorMessage="1" xr:uid="{00000000-0002-0000-0600-000012000000}">
          <x14:formula1>
            <xm:f>'HIDE - DGs SubGut - Dropdowns'!$D$105:$E$105</xm:f>
          </x14:formula1>
          <xm:sqref>H105:Q105</xm:sqref>
        </x14:dataValidation>
        <x14:dataValidation type="list" allowBlank="1" showInputMessage="1" showErrorMessage="1" xr:uid="{00000000-0002-0000-0600-000013000000}">
          <x14:formula1>
            <xm:f>'HIDE - DGs SubGut - Dropdowns'!$D$128:$E$128</xm:f>
          </x14:formula1>
          <xm:sqref>H128:Q128</xm:sqref>
        </x14:dataValidation>
        <x14:dataValidation type="list" allowBlank="1" showInputMessage="1" showErrorMessage="1" xr:uid="{00000000-0002-0000-0600-000014000000}">
          <x14:formula1>
            <xm:f>'HIDE - DGs SubGut - Dropdowns'!$D$129:$E$129</xm:f>
          </x14:formula1>
          <xm:sqref>H129:Q129</xm:sqref>
        </x14:dataValidation>
        <x14:dataValidation type="list" allowBlank="1" showInputMessage="1" showErrorMessage="1" xr:uid="{00000000-0002-0000-0600-000015000000}">
          <x14:formula1>
            <xm:f>'HIDE - DGs SubGut - Dropdowns'!$D$16:$F$16</xm:f>
          </x14:formula1>
          <xm:sqref>H16:Q16</xm:sqref>
        </x14:dataValidation>
        <x14:dataValidation type="list" allowBlank="1" showInputMessage="1" showErrorMessage="1" promptTitle="&lt;select&gt;" xr:uid="{00000000-0002-0000-0600-000016000000}">
          <x14:formula1>
            <xm:f>'HIDE - DGs SubGut - Dropdowns'!$D$16:$F$16</xm:f>
          </x14:formula1>
          <xm:sqref>H16:Q16</xm:sqref>
        </x14:dataValidation>
        <x14:dataValidation type="list" allowBlank="1" showInputMessage="1" showErrorMessage="1" xr:uid="{00000000-0002-0000-0600-000017000000}">
          <x14:formula1>
            <xm:f>'HIDE - DGs SubGut - Dropdowns'!$D$22:$I$22</xm:f>
          </x14:formula1>
          <xm:sqref>H22:Q22</xm:sqref>
        </x14:dataValidation>
        <x14:dataValidation type="list" allowBlank="1" showInputMessage="1" showErrorMessage="1" xr:uid="{00000000-0002-0000-0600-000018000000}">
          <x14:formula1>
            <xm:f>'HIDE - DGs SubGut - Dropdowns'!$D$23:$J$23</xm:f>
          </x14:formula1>
          <xm:sqref>H23:Q23</xm:sqref>
        </x14:dataValidation>
        <x14:dataValidation type="list" allowBlank="1" showInputMessage="1" showErrorMessage="1" xr:uid="{00000000-0002-0000-0600-000019000000}">
          <x14:formula1>
            <xm:f>'HIDE - DGs SubGut - Dropdowns'!$D$61:$H$61</xm:f>
          </x14:formula1>
          <xm:sqref>H61:Q61</xm:sqref>
        </x14:dataValidation>
        <x14:dataValidation type="list" allowBlank="1" showInputMessage="1" showErrorMessage="1" xr:uid="{00000000-0002-0000-0600-00001A000000}">
          <x14:formula1>
            <xm:f>'HIDE - DGs SubGut - Dropdowns'!$D$110:$H$110</xm:f>
          </x14:formula1>
          <xm:sqref>H110:Q110</xm:sqref>
        </x14:dataValidation>
        <x14:dataValidation type="list" allowBlank="1" showInputMessage="1" showErrorMessage="1" xr:uid="{00000000-0002-0000-0600-00001B000000}">
          <x14:formula1>
            <xm:f>'HIDE - DGs SubGut - Dropdowns'!$D$111:$H$111</xm:f>
          </x14:formula1>
          <xm:sqref>H111:Q111</xm:sqref>
        </x14:dataValidation>
        <x14:dataValidation type="list" allowBlank="1" showInputMessage="1" showErrorMessage="1" xr:uid="{00000000-0002-0000-0600-00001C000000}">
          <x14:formula1>
            <xm:f>'HIDE - DGs SubGut - Dropdowns'!$D$113:$K$113</xm:f>
          </x14:formula1>
          <xm:sqref>H113:Q113</xm:sqref>
        </x14:dataValidation>
        <x14:dataValidation type="list" allowBlank="1" showInputMessage="1" showErrorMessage="1" xr:uid="{00000000-0002-0000-0600-00001D000000}">
          <x14:formula1>
            <xm:f>'HIDE - DGs SubGut - Dropdowns'!$D$107:$J$107</xm:f>
          </x14:formula1>
          <xm:sqref>H107:Q107</xm:sqref>
        </x14:dataValidation>
        <x14:dataValidation type="list" allowBlank="1" showInputMessage="1" showErrorMessage="1" xr:uid="{00000000-0002-0000-0600-00001E000000}">
          <x14:formula1>
            <xm:f>'HIDE - DGs SubGut - Dropdowns'!$D$111:$J$111</xm:f>
          </x14:formula1>
          <xm:sqref>H111:Q111</xm:sqref>
        </x14:dataValidation>
        <x14:dataValidation type="list" allowBlank="1" showInputMessage="1" showErrorMessage="1" xr:uid="{00000000-0002-0000-0600-00001F000000}">
          <x14:formula1>
            <xm:f>'HIDE - DGs SubGut - Dropdowns'!$D$113:$G$113</xm:f>
          </x14:formula1>
          <xm:sqref>H113:Q113</xm:sqref>
        </x14:dataValidation>
        <x14:dataValidation type="list" allowBlank="1" showInputMessage="1" showErrorMessage="1" xr:uid="{00000000-0002-0000-0600-000020000000}">
          <x14:formula1>
            <xm:f>'HIDE - DGs SubGut - Dropdowns'!$D$19:$G$19</xm:f>
          </x14:formula1>
          <xm:sqref>H19:Q19</xm:sqref>
        </x14:dataValidation>
        <x14:dataValidation type="list" allowBlank="1" showInputMessage="1" showErrorMessage="1" xr:uid="{00000000-0002-0000-0600-000021000000}">
          <x14:formula1>
            <xm:f>'HIDE - DGs SubGut - Dropdowns'!$D$44:$E$44</xm:f>
          </x14:formula1>
          <xm:sqref>H44:Q44</xm:sqref>
        </x14:dataValidation>
        <x14:dataValidation type="list" allowBlank="1" showInputMessage="1" showErrorMessage="1" xr:uid="{00000000-0002-0000-0600-000022000000}">
          <x14:formula1>
            <xm:f>'HIDE - DGs SubGut - Dropdowns'!$D$45:$E$45</xm:f>
          </x14:formula1>
          <xm:sqref>H45:Q45</xm:sqref>
        </x14:dataValidation>
        <x14:dataValidation type="list" allowBlank="1" showInputMessage="1" showErrorMessage="1" xr:uid="{00000000-0002-0000-0600-000023000000}">
          <x14:formula1>
            <xm:f>'HIDE - DGs SubGut - Dropdowns'!$D$20:$K$20</xm:f>
          </x14:formula1>
          <xm:sqref>I20:Q20</xm:sqref>
        </x14:dataValidation>
        <x14:dataValidation type="list" allowBlank="1" showInputMessage="1" showErrorMessage="1" xr:uid="{00000000-0002-0000-0600-000024000000}">
          <x14:formula1>
            <xm:f>'HIDE - DGs SubGut - Dropdowns'!$D$70:$F$70</xm:f>
          </x14:formula1>
          <xm:sqref>H70:Q70</xm:sqref>
        </x14:dataValidation>
        <x14:dataValidation type="list" allowBlank="1" showInputMessage="1" showErrorMessage="1" xr:uid="{00000000-0002-0000-0600-000025000000}">
          <x14:formula1>
            <xm:f>'HIDE - DGs SubGut - Dropdowns'!$D$63:$L$63</xm:f>
          </x14:formula1>
          <xm:sqref>H63:Q63</xm:sqref>
        </x14:dataValidation>
        <x14:dataValidation type="list" allowBlank="1" showInputMessage="1" showErrorMessage="1" xr:uid="{00000000-0002-0000-0600-000026000000}">
          <x14:formula1>
            <xm:f>'HIDE - DGs SubGut - Dropdowns'!$D$65:$F$65</xm:f>
          </x14:formula1>
          <xm:sqref>H65:Q65</xm:sqref>
        </x14:dataValidation>
        <x14:dataValidation type="list" allowBlank="1" showInputMessage="1" showErrorMessage="1" xr:uid="{00000000-0002-0000-0600-000027000000}">
          <x14:formula1>
            <xm:f>'HIDE - DGs SubGut - Dropdowns'!$D$62:$G$62</xm:f>
          </x14:formula1>
          <xm:sqref>H62:Q62</xm:sqref>
        </x14:dataValidation>
        <x14:dataValidation type="list" allowBlank="1" showInputMessage="1" showErrorMessage="1" xr:uid="{00000000-0002-0000-0600-000028000000}">
          <x14:formula1>
            <xm:f>'HIDE - DGs SubGut - Dropdowns'!$D$69:$F$69</xm:f>
          </x14:formula1>
          <xm:sqref>H69:Q69</xm:sqref>
        </x14:dataValidation>
        <x14:dataValidation type="list" allowBlank="1" showInputMessage="1" showErrorMessage="1" xr:uid="{00000000-0002-0000-0600-000029000000}">
          <x14:formula1>
            <xm:f>'HIDE - DGs SubGut - Dropdowns'!$D$84:$F$84</xm:f>
          </x14:formula1>
          <xm:sqref>H84:Q84</xm:sqref>
        </x14:dataValidation>
        <x14:dataValidation type="list" allowBlank="1" showInputMessage="1" showErrorMessage="1" xr:uid="{00000000-0002-0000-0600-00002A000000}">
          <x14:formula1>
            <xm:f>'HIDE - DGs SubGut - Dropdowns'!$D$82:$K$82</xm:f>
          </x14:formula1>
          <xm:sqref>H82:Q82</xm:sqref>
        </x14:dataValidation>
        <x14:dataValidation type="list" allowBlank="1" showInputMessage="1" showErrorMessage="1" xr:uid="{00000000-0002-0000-0600-00002B000000}">
          <x14:formula1>
            <xm:f>'HIDE - DGs SubGut - Dropdowns'!$D$32:$G$32</xm:f>
          </x14:formula1>
          <xm:sqref>H32:Q32</xm:sqref>
        </x14:dataValidation>
        <x14:dataValidation type="list" allowBlank="1" showInputMessage="1" showErrorMessage="1" xr:uid="{00000000-0002-0000-0600-00002C000000}">
          <x14:formula1>
            <xm:f>'HIDE - DGs SubGut - Dropdowns'!$D$31:$H$31</xm:f>
          </x14:formula1>
          <xm:sqref>H31:Q31</xm:sqref>
        </x14:dataValidation>
        <x14:dataValidation type="list" allowBlank="1" showInputMessage="1" showErrorMessage="1" xr:uid="{00000000-0002-0000-0600-00002D000000}">
          <x14:formula1>
            <xm:f>'HIDE - DGs SubGut - Dropdowns'!$D$33:$H$33</xm:f>
          </x14:formula1>
          <xm:sqref>H33:Q33</xm:sqref>
        </x14:dataValidation>
        <x14:dataValidation type="list" allowBlank="1" showInputMessage="1" showErrorMessage="1" xr:uid="{00000000-0002-0000-0600-00002E000000}">
          <x14:formula1>
            <xm:f>'HIDE - DGs SubGut - Dropdowns'!$D$52:$G$52</xm:f>
          </x14:formula1>
          <xm:sqref>H52:Q52</xm:sqref>
        </x14:dataValidation>
        <x14:dataValidation type="list" allowBlank="1" showInputMessage="1" showErrorMessage="1" xr:uid="{00000000-0002-0000-0600-00002F000000}">
          <x14:formula1>
            <xm:f>'HIDE - DGs SubGut - Dropdowns'!$D$54:$G$54</xm:f>
          </x14:formula1>
          <xm:sqref>H54:Q54</xm:sqref>
        </x14:dataValidation>
        <x14:dataValidation type="list" allowBlank="1" showInputMessage="1" showErrorMessage="1" xr:uid="{00000000-0002-0000-0600-000030000000}">
          <x14:formula1>
            <xm:f>'HIDE - DGs SubGut - Dropdowns'!$D$51:$F$51</xm:f>
          </x14:formula1>
          <xm:sqref>H51:Q51</xm:sqref>
        </x14:dataValidation>
        <x14:dataValidation type="list" allowBlank="1" showInputMessage="1" showErrorMessage="1" xr:uid="{00000000-0002-0000-0600-000031000000}">
          <x14:formula1>
            <xm:f>'HIDE - DGs SubGut - Dropdowns'!$D$66:$G$66</xm:f>
          </x14:formula1>
          <xm:sqref>H66:Q66</xm:sqref>
        </x14:dataValidation>
        <x14:dataValidation type="list" allowBlank="1" showInputMessage="1" showErrorMessage="1" xr:uid="{00000000-0002-0000-0600-000032000000}">
          <x14:formula1>
            <xm:f>'HIDE - DGs SubGut - Dropdowns'!$D$66:$H$66</xm:f>
          </x14:formula1>
          <xm:sqref>H66:Q66</xm:sqref>
        </x14:dataValidation>
        <x14:dataValidation type="list" allowBlank="1" showInputMessage="1" showErrorMessage="1" xr:uid="{00000000-0002-0000-0600-000033000000}">
          <x14:formula1>
            <xm:f>'HIDE - DGs SubGut - Dropdowns'!$D$79:$H$79</xm:f>
          </x14:formula1>
          <xm:sqref>H79:Q79</xm:sqref>
        </x14:dataValidation>
        <x14:dataValidation type="list" allowBlank="1" showInputMessage="1" showErrorMessage="1" xr:uid="{00000000-0002-0000-0600-000034000000}">
          <x14:formula1>
            <xm:f>'HIDE - DGs SubGut - Dropdowns'!$D$88:$G$88</xm:f>
          </x14:formula1>
          <xm:sqref>H88:Q88</xm:sqref>
        </x14:dataValidation>
        <x14:dataValidation type="list" allowBlank="1" showInputMessage="1" showErrorMessage="1" xr:uid="{00000000-0002-0000-0600-000035000000}">
          <x14:formula1>
            <xm:f>'HIDE - DGs SubGut - Dropdowns'!$D$89:$G$89</xm:f>
          </x14:formula1>
          <xm:sqref>H89:Q89</xm:sqref>
        </x14:dataValidation>
        <x14:dataValidation type="list" allowBlank="1" showInputMessage="1" showErrorMessage="1" xr:uid="{00000000-0002-0000-0600-000036000000}">
          <x14:formula1>
            <xm:f>'HIDE - DGs SubGut - Dropdowns'!$D$135:$E$135</xm:f>
          </x14:formula1>
          <xm:sqref>H135:Q135</xm:sqref>
        </x14:dataValidation>
        <x14:dataValidation type="list" allowBlank="1" showInputMessage="1" showErrorMessage="1" xr:uid="{00000000-0002-0000-0600-000037000000}">
          <x14:formula1>
            <xm:f>'HIDE - DGs SubGut - Dropdowns'!$D$139:$E$139</xm:f>
          </x14:formula1>
          <xm:sqref>H139:Q139</xm:sqref>
        </x14:dataValidation>
        <x14:dataValidation type="list" allowBlank="1" showInputMessage="1" showErrorMessage="1" xr:uid="{00000000-0002-0000-0600-000038000000}">
          <x14:formula1>
            <xm:f>'HIDE - DGs SubGut - Dropdowns'!$D$28:$H$28</xm:f>
          </x14:formula1>
          <xm:sqref>H28:Q28</xm:sqref>
        </x14:dataValidation>
        <x14:dataValidation type="list" allowBlank="1" showInputMessage="1" showErrorMessage="1" xr:uid="{00000000-0002-0000-0600-000039000000}">
          <x14:formula1>
            <xm:f>'HIDE - DGs SubGut - Dropdowns'!$D$29:$G$29</xm:f>
          </x14:formula1>
          <xm:sqref>H29:Q29</xm:sqref>
        </x14:dataValidation>
        <x14:dataValidation type="list" allowBlank="1" showInputMessage="1" showErrorMessage="1" xr:uid="{00000000-0002-0000-0600-00003A000000}">
          <x14:formula1>
            <xm:f>'HIDE - DGs SubGut - Dropdowns'!$D$102:$G$102</xm:f>
          </x14:formula1>
          <xm:sqref>H102:Q102</xm:sqref>
        </x14:dataValidation>
        <x14:dataValidation type="list" allowBlank="1" showInputMessage="1" showErrorMessage="1" xr:uid="{00000000-0002-0000-0600-00003B000000}">
          <x14:formula1>
            <xm:f>'HIDE - DGs SubGut - Dropdowns'!$D$35:$E$35</xm:f>
          </x14:formula1>
          <xm:sqref>H35:Q35</xm:sqref>
        </x14:dataValidation>
        <x14:dataValidation type="list" allowBlank="1" showInputMessage="1" showErrorMessage="1" xr:uid="{00000000-0002-0000-0600-00003C000000}">
          <x14:formula1>
            <xm:f>'HIDE - DGs SubGut - Dropdowns'!$D$38:$E$38</xm:f>
          </x14:formula1>
          <xm:sqref>H38:Q38</xm:sqref>
        </x14:dataValidation>
        <x14:dataValidation type="list" allowBlank="1" showInputMessage="1" showErrorMessage="1" xr:uid="{00000000-0002-0000-0600-00003D000000}">
          <x14:formula1>
            <xm:f>'HIDE - DGs SubGut - Dropdowns'!$D$39:$E$39</xm:f>
          </x14:formula1>
          <xm:sqref>H39:Q39</xm:sqref>
        </x14:dataValidation>
        <x14:dataValidation type="list" allowBlank="1" showInputMessage="1" showErrorMessage="1" xr:uid="{00000000-0002-0000-0600-00003E000000}">
          <x14:formula1>
            <xm:f>'HIDE - DGs SubGut - Dropdowns'!$D$47:$E$47</xm:f>
          </x14:formula1>
          <xm:sqref>H47:Q47</xm:sqref>
        </x14:dataValidation>
        <x14:dataValidation type="list" allowBlank="1" showInputMessage="1" showErrorMessage="1" xr:uid="{00000000-0002-0000-0600-00003F000000}">
          <x14:formula1>
            <xm:f>'HIDE - DGs SubGut - Dropdowns'!$D$48:$E$48</xm:f>
          </x14:formula1>
          <xm:sqref>H48:Q48</xm:sqref>
        </x14:dataValidation>
        <x14:dataValidation type="list" allowBlank="1" showInputMessage="1" showErrorMessage="1" xr:uid="{00000000-0002-0000-0600-000040000000}">
          <x14:formula1>
            <xm:f>'HIDE - DGs SubGut - Dropdowns'!$D$71:$E$71</xm:f>
          </x14:formula1>
          <xm:sqref>H71:Q71</xm:sqref>
        </x14:dataValidation>
        <x14:dataValidation type="list" allowBlank="1" showInputMessage="1" showErrorMessage="1" xr:uid="{00000000-0002-0000-0600-000041000000}">
          <x14:formula1>
            <xm:f>'HIDE - DGs SubGut - Dropdowns'!$D$85:$E$85</xm:f>
          </x14:formula1>
          <xm:sqref>H85:Q85</xm:sqref>
        </x14:dataValidation>
        <x14:dataValidation type="list" allowBlank="1" showInputMessage="1" showErrorMessage="1" xr:uid="{00000000-0002-0000-0600-000042000000}">
          <x14:formula1>
            <xm:f>'HIDE - DGs SubGut - Dropdowns'!$D$95:$E$95</xm:f>
          </x14:formula1>
          <xm:sqref>H95:Q95</xm:sqref>
        </x14:dataValidation>
        <x14:dataValidation type="list" allowBlank="1" showInputMessage="1" showErrorMessage="1" xr:uid="{00000000-0002-0000-0600-000043000000}">
          <x14:formula1>
            <xm:f>'HIDE - DGs SubGut - Dropdowns'!$D$99:$E$99</xm:f>
          </x14:formula1>
          <xm:sqref>H99:Q99</xm:sqref>
        </x14:dataValidation>
        <x14:dataValidation type="list" allowBlank="1" showInputMessage="1" showErrorMessage="1" xr:uid="{00000000-0002-0000-0600-000044000000}">
          <x14:formula1>
            <xm:f>'HIDE - DGs SubGut - Dropdowns'!$D$100:$E$100</xm:f>
          </x14:formula1>
          <xm:sqref>H100:Q100</xm:sqref>
        </x14:dataValidation>
        <x14:dataValidation type="list" allowBlank="1" showInputMessage="1" showErrorMessage="1" xr:uid="{00000000-0002-0000-0600-000045000000}">
          <x14:formula1>
            <xm:f>'HIDE - DGs SubGut - Dropdowns'!$D$115:$E$115</xm:f>
          </x14:formula1>
          <xm:sqref>H115:Q115</xm:sqref>
        </x14:dataValidation>
        <x14:dataValidation type="list" allowBlank="1" showInputMessage="1" showErrorMessage="1" xr:uid="{00000000-0002-0000-0600-000046000000}">
          <x14:formula1>
            <xm:f>'HIDE - DGs SubGut - Dropdowns'!$D$116:$E$116</xm:f>
          </x14:formula1>
          <xm:sqref>H116:Q116</xm:sqref>
        </x14:dataValidation>
        <x14:dataValidation type="list" allowBlank="1" showInputMessage="1" showErrorMessage="1" xr:uid="{00000000-0002-0000-0600-000047000000}">
          <x14:formula1>
            <xm:f>'HIDE - DGs SubGut - Dropdowns'!$D$117:$E$117</xm:f>
          </x14:formula1>
          <xm:sqref>H117:Q117</xm:sqref>
        </x14:dataValidation>
        <x14:dataValidation type="list" allowBlank="1" showInputMessage="1" showErrorMessage="1" xr:uid="{00000000-0002-0000-0600-000048000000}">
          <x14:formula1>
            <xm:f>'HIDE - DGs SubGut - Dropdowns'!$D$123:$E$123</xm:f>
          </x14:formula1>
          <xm:sqref>H123:Q123</xm:sqref>
        </x14:dataValidation>
        <x14:dataValidation type="list" allowBlank="1" showInputMessage="1" showErrorMessage="1" xr:uid="{00000000-0002-0000-0600-000049000000}">
          <x14:formula1>
            <xm:f>'HIDE - DGs SubGut - Dropdowns'!$D$124:$E$124</xm:f>
          </x14:formula1>
          <xm:sqref>H124:Q124</xm:sqref>
        </x14:dataValidation>
        <x14:dataValidation type="list" allowBlank="1" showInputMessage="1" showErrorMessage="1" xr:uid="{00000000-0002-0000-0600-00004A000000}">
          <x14:formula1>
            <xm:f>'HIDE - DGs SubGut - Dropdowns'!$D$125:$E$125</xm:f>
          </x14:formula1>
          <xm:sqref>H125:Q125</xm:sqref>
        </x14:dataValidation>
        <x14:dataValidation type="list" allowBlank="1" showInputMessage="1" showErrorMessage="1" xr:uid="{00000000-0002-0000-0600-00004B000000}">
          <x14:formula1>
            <xm:f>'HIDE - DGs SubGut - Dropdowns'!$D$126:$E$126</xm:f>
          </x14:formula1>
          <xm:sqref>H126:Q126</xm:sqref>
        </x14:dataValidation>
        <x14:dataValidation type="list" allowBlank="1" showInputMessage="1" showErrorMessage="1" xr:uid="{00000000-0002-0000-0600-00004C000000}">
          <x14:formula1>
            <xm:f>'HIDE - DGs SubGut - Dropdowns'!$D$130:$E$130</xm:f>
          </x14:formula1>
          <xm:sqref>H130:Q130</xm:sqref>
        </x14:dataValidation>
        <x14:dataValidation type="list" allowBlank="1" showInputMessage="1" showErrorMessage="1" xr:uid="{00000000-0002-0000-0600-00004D000000}">
          <x14:formula1>
            <xm:f>'HIDE - DGs SubGut - Dropdowns'!$D$131:$E$131</xm:f>
          </x14:formula1>
          <xm:sqref>H131:Q131</xm:sqref>
        </x14:dataValidation>
        <x14:dataValidation type="list" allowBlank="1" showInputMessage="1" showErrorMessage="1" xr:uid="{00000000-0002-0000-0600-00004E000000}">
          <x14:formula1>
            <xm:f>'HIDE - DGs SubGut - Dropdowns'!$D$132:$E$132</xm:f>
          </x14:formula1>
          <xm:sqref>H132:Q132</xm:sqref>
        </x14:dataValidation>
        <x14:dataValidation type="list" allowBlank="1" showInputMessage="1" showErrorMessage="1" xr:uid="{00000000-0002-0000-0600-00004F000000}">
          <x14:formula1>
            <xm:f>'HIDE - DGs SubGut - Dropdowns'!$D$140:$E$140</xm:f>
          </x14:formula1>
          <xm:sqref>H140:Q140</xm:sqref>
        </x14:dataValidation>
        <x14:dataValidation type="list" allowBlank="1" showInputMessage="1" showErrorMessage="1" xr:uid="{00000000-0002-0000-0600-000050000000}">
          <x14:formula1>
            <xm:f>'HIDE - DGs SubGut - Dropdowns'!$D$141:$E$141</xm:f>
          </x14:formula1>
          <xm:sqref>H141:Q141</xm:sqref>
        </x14:dataValidation>
        <x14:dataValidation type="list" allowBlank="1" showInputMessage="1" showErrorMessage="1" xr:uid="{00000000-0002-0000-0600-000051000000}">
          <x14:formula1>
            <xm:f>'HIDE - DGs SubGut - Dropdowns'!$D$142:$E$142</xm:f>
          </x14:formula1>
          <xm:sqref>H142:Q142</xm:sqref>
        </x14:dataValidation>
        <x14:dataValidation type="list" allowBlank="1" showInputMessage="1" showErrorMessage="1" xr:uid="{00000000-0002-0000-0600-000052000000}">
          <x14:formula1>
            <xm:f>'HIDE - DGs SubGut - Dropdowns'!$D$144:$E$144</xm:f>
          </x14:formula1>
          <xm:sqref>H144:Q144</xm:sqref>
        </x14:dataValidation>
        <x14:dataValidation type="list" allowBlank="1" showInputMessage="1" showErrorMessage="1" xr:uid="{00000000-0002-0000-0600-000053000000}">
          <x14:formula1>
            <xm:f>'HIDE - DGs SubGut - Dropdowns'!$D$34:$F$34</xm:f>
          </x14:formula1>
          <xm:sqref>H34:Q34</xm:sqref>
        </x14:dataValidation>
        <x14:dataValidation type="list" allowBlank="1" showInputMessage="1" showErrorMessage="1" xr:uid="{00000000-0002-0000-0600-000054000000}">
          <x14:formula1>
            <xm:f>'HIDE - DGs SubGut - Dropdowns'!$D$46:$F$46</xm:f>
          </x14:formula1>
          <xm:sqref>H46:Q46</xm:sqref>
        </x14:dataValidation>
        <x14:dataValidation type="list" allowBlank="1" showInputMessage="1" showErrorMessage="1" xr:uid="{00000000-0002-0000-0600-000055000000}">
          <x14:formula1>
            <xm:f>'HIDE - DGs SubGut - Dropdowns'!$D$53:$G$53</xm:f>
          </x14:formula1>
          <xm:sqref>H53:Q53</xm:sqref>
        </x14:dataValidation>
        <x14:dataValidation type="list" allowBlank="1" showInputMessage="1" showErrorMessage="1" xr:uid="{00000000-0002-0000-0600-000058000000}">
          <x14:formula1>
            <xm:f>'HIDE - DGs SubGut - Dropdowns'!$D$103:$G$103</xm:f>
          </x14:formula1>
          <xm:sqref>H103:Q103</xm:sqref>
        </x14:dataValidation>
        <x14:dataValidation type="list" allowBlank="1" showInputMessage="1" showErrorMessage="1" xr:uid="{00000000-0002-0000-0600-000059000000}">
          <x14:formula1>
            <xm:f>'HIDE - DGs SubGut - Dropdowns'!$D$104:$H$104</xm:f>
          </x14:formula1>
          <xm:sqref>H109:Q109 H104:Q104</xm:sqref>
        </x14:dataValidation>
        <x14:dataValidation type="list" allowBlank="1" showInputMessage="1" showErrorMessage="1" xr:uid="{00000000-0002-0000-0600-00005A000000}">
          <x14:formula1>
            <xm:f>'HIDE - DGs SubGut - Dropdowns'!$D$112:$L$112</xm:f>
          </x14:formula1>
          <xm:sqref>H112:Q112</xm:sqref>
        </x14:dataValidation>
        <x14:dataValidation type="list" allowBlank="1" showInputMessage="1" showErrorMessage="1" xr:uid="{00000000-0002-0000-0600-00005B000000}">
          <x14:formula1>
            <xm:f>'HIDE - DGs SubGut - Dropdowns'!$D$37:$F$37</xm:f>
          </x14:formula1>
          <xm:sqref>H36:Q37</xm:sqref>
        </x14:dataValidation>
        <x14:dataValidation type="list" allowBlank="1" showInputMessage="1" showErrorMessage="1" xr:uid="{00000000-0002-0000-0600-00005C000000}">
          <x14:formula1>
            <xm:f>'HIDE - DGs SubGut - Dropdowns'!$D$41:$F$41</xm:f>
          </x14:formula1>
          <xm:sqref>H41:Q41</xm:sqref>
        </x14:dataValidation>
        <x14:dataValidation type="list" allowBlank="1" showInputMessage="1" showErrorMessage="1" xr:uid="{00000000-0002-0000-0600-00005D000000}">
          <x14:formula1>
            <xm:f>'HIDE - DGs SubGut - Dropdowns'!$D$94:$E$94</xm:f>
          </x14:formula1>
          <xm:sqref>H94:Q94</xm:sqref>
        </x14:dataValidation>
        <x14:dataValidation type="list" allowBlank="1" showInputMessage="1" showErrorMessage="1" promptTitle="&lt;select&gt;" xr:uid="{00000000-0002-0000-0600-00005E000000}">
          <x14:formula1>
            <xm:f>'HIDE - DGs SubGut - Dropdowns'!$D$15:$F$15</xm:f>
          </x14:formula1>
          <xm:sqref>H15:Q15</xm:sqref>
        </x14:dataValidation>
        <x14:dataValidation type="list" allowBlank="1" showInputMessage="1" showErrorMessage="1" xr:uid="{00000000-0002-0000-0600-00005F000000}">
          <x14:formula1>
            <xm:f>'HIDE - DGs SubGut - Dropdowns'!$D$30:$I$30</xm:f>
          </x14:formula1>
          <xm:sqref>H30:Q30</xm:sqref>
        </x14:dataValidation>
        <x14:dataValidation type="list" allowBlank="1" showInputMessage="1" showErrorMessage="1" xr:uid="{00000000-0002-0000-0600-000060000000}">
          <x14:formula1>
            <xm:f>'HIDE - DGs SubGut - Dropdowns'!$D$73:$E$73</xm:f>
          </x14:formula1>
          <xm:sqref>H73:Q73</xm:sqref>
        </x14:dataValidation>
        <x14:dataValidation type="list" allowBlank="1" showInputMessage="1" showErrorMessage="1" xr:uid="{00000000-0002-0000-0600-000061000000}">
          <x14:formula1>
            <xm:f>'HIDE - DGs SubGut - Dropdowns'!$D$74:$E$74</xm:f>
          </x14:formula1>
          <xm:sqref>H74:Q74</xm:sqref>
        </x14:dataValidation>
        <x14:dataValidation type="list" allowBlank="1" showInputMessage="1" showErrorMessage="1" xr:uid="{00000000-0002-0000-0600-000062000000}">
          <x14:formula1>
            <xm:f>'HIDE - DGs SubGut - Dropdowns'!$D$75:$E$75</xm:f>
          </x14:formula1>
          <xm:sqref>H75:Q75</xm:sqref>
        </x14:dataValidation>
        <x14:dataValidation type="list" allowBlank="1" showInputMessage="1" showErrorMessage="1" xr:uid="{00000000-0002-0000-0600-000063000000}">
          <x14:formula1>
            <xm:f>'HIDE - DGs SubGut - Dropdowns'!$D$76:$E$76</xm:f>
          </x14:formula1>
          <xm:sqref>H76:Q76</xm:sqref>
        </x14:dataValidation>
        <x14:dataValidation type="list" allowBlank="1" showInputMessage="1" showErrorMessage="1" xr:uid="{00000000-0002-0000-0600-000064000000}">
          <x14:formula1>
            <xm:f>'HIDE - DGs SubGut - Dropdowns'!$D$96:$E$96</xm:f>
          </x14:formula1>
          <xm:sqref>H96:Q96</xm:sqref>
        </x14:dataValidation>
        <x14:dataValidation type="list" allowBlank="1" showInputMessage="1" showErrorMessage="1" xr:uid="{00000000-0002-0000-0600-000065000000}">
          <x14:formula1>
            <xm:f>'HIDE - DGs SubGut - Dropdowns'!$D$20:$L$20</xm:f>
          </x14:formula1>
          <xm:sqref>H20</xm:sqref>
        </x14:dataValidation>
        <x14:dataValidation type="list" allowBlank="1" showInputMessage="1" showErrorMessage="1" xr:uid="{FDE48A43-6107-42B1-88B9-7001F0316ACA}">
          <x14:formula1>
            <xm:f>'HIDE - DGs SubGut - Dropdowns'!$D$90:$H$90</xm:f>
          </x14:formula1>
          <xm:sqref>H90:Q90</xm:sqref>
        </x14:dataValidation>
        <x14:dataValidation type="list" allowBlank="1" showInputMessage="1" showErrorMessage="1" xr:uid="{137D6F68-D836-401E-86A8-C37C3046DFDC}">
          <x14:formula1>
            <xm:f>'HIDE - DGs SubGut - Dropdowns'!$D$92:$H$92</xm:f>
          </x14:formula1>
          <xm:sqref>H92:Q92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tint="-0.34998626667073579"/>
    <pageSetUpPr fitToPage="1"/>
  </sheetPr>
  <dimension ref="A1:AR217"/>
  <sheetViews>
    <sheetView showGridLines="0" zoomScaleNormal="100" workbookViewId="0">
      <pane ySplit="1" topLeftCell="A2" activePane="bottomLeft" state="frozen"/>
      <selection pane="bottomLeft"/>
      <selection activeCell="B14" sqref="B14"/>
    </sheetView>
  </sheetViews>
  <sheetFormatPr defaultColWidth="9.140625" defaultRowHeight="14.25" customHeight="1"/>
  <cols>
    <col min="1" max="1" width="8.7109375" style="14" customWidth="1"/>
    <col min="2" max="2" width="60.7109375" style="12" customWidth="1"/>
    <col min="3" max="16" width="20.7109375" style="14" customWidth="1"/>
    <col min="17" max="17" width="15.7109375" style="95" customWidth="1"/>
    <col min="18" max="16384" width="9.140625" style="12"/>
  </cols>
  <sheetData>
    <row r="1" spans="1:44" ht="35.1" customHeight="1">
      <c r="A1" s="385"/>
      <c r="B1" s="966" t="s">
        <v>661</v>
      </c>
      <c r="C1" s="966"/>
      <c r="D1" s="286"/>
    </row>
    <row r="2" spans="1:44" ht="15" customHeight="1">
      <c r="A2" s="134"/>
      <c r="B2" s="792" t="s">
        <v>209</v>
      </c>
      <c r="C2" s="243"/>
    </row>
    <row r="3" spans="1:44" ht="15" customHeight="1">
      <c r="A3" s="134"/>
      <c r="B3" s="242"/>
      <c r="C3" s="243"/>
    </row>
    <row r="4" spans="1:44" ht="13.15">
      <c r="A4" s="884" t="s">
        <v>44</v>
      </c>
      <c r="B4" s="884"/>
      <c r="C4" s="55"/>
    </row>
    <row r="5" spans="1:44" ht="12.75" customHeight="1">
      <c r="A5" s="884" t="s">
        <v>47</v>
      </c>
      <c r="B5" s="884"/>
      <c r="C5" s="175" t="s">
        <v>210</v>
      </c>
      <c r="D5" s="175" t="s">
        <v>211</v>
      </c>
      <c r="E5" s="175" t="s">
        <v>212</v>
      </c>
      <c r="F5" s="175" t="s">
        <v>662</v>
      </c>
      <c r="G5" s="175" t="s">
        <v>214</v>
      </c>
    </row>
    <row r="6" spans="1:44" ht="15" customHeight="1">
      <c r="I6" s="95"/>
      <c r="J6" s="12"/>
      <c r="K6" s="12"/>
      <c r="L6" s="12"/>
      <c r="M6" s="12"/>
      <c r="N6" s="12"/>
      <c r="O6" s="12"/>
      <c r="P6" s="12"/>
      <c r="Q6" s="12"/>
    </row>
    <row r="7" spans="1:44" s="15" customFormat="1" ht="15" customHeight="1">
      <c r="A7" s="790" t="s">
        <v>416</v>
      </c>
      <c r="B7" s="122" t="s">
        <v>417</v>
      </c>
      <c r="C7" s="807"/>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row>
    <row r="8" spans="1:44" s="15" customFormat="1" ht="15" customHeight="1">
      <c r="A8" s="180" t="s">
        <v>418</v>
      </c>
      <c r="B8" s="181" t="s">
        <v>110</v>
      </c>
      <c r="C8" s="135"/>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row>
    <row r="9" spans="1:44" s="15" customFormat="1" ht="15" customHeight="1">
      <c r="A9" s="139" t="s">
        <v>418</v>
      </c>
      <c r="B9" s="140" t="s">
        <v>112</v>
      </c>
      <c r="C9" s="135"/>
    </row>
    <row r="10" spans="1:44" s="15" customFormat="1" ht="30" customHeight="1">
      <c r="A10" s="795" t="s">
        <v>418</v>
      </c>
      <c r="B10" s="41" t="s">
        <v>419</v>
      </c>
      <c r="C10" s="135"/>
    </row>
    <row r="11" spans="1:44" s="15" customFormat="1" ht="15" customHeight="1">
      <c r="A11" s="795" t="s">
        <v>418</v>
      </c>
      <c r="B11" s="27" t="s">
        <v>114</v>
      </c>
      <c r="C11" s="135"/>
    </row>
    <row r="12" spans="1:44" ht="13.15">
      <c r="A12" s="141">
        <v>1</v>
      </c>
      <c r="B12" s="142" t="s">
        <v>663</v>
      </c>
      <c r="C12" s="142"/>
    </row>
    <row r="13" spans="1:44" ht="30" customHeight="1">
      <c r="A13" s="230">
        <v>1.1000000000000001</v>
      </c>
      <c r="B13" s="41" t="s">
        <v>664</v>
      </c>
      <c r="C13" s="162" t="s">
        <v>665</v>
      </c>
      <c r="D13" s="162" t="s">
        <v>666</v>
      </c>
    </row>
    <row r="14" spans="1:44" ht="30" customHeight="1">
      <c r="A14" s="229" t="s">
        <v>667</v>
      </c>
      <c r="B14" s="171" t="s">
        <v>668</v>
      </c>
      <c r="C14" s="162" t="s">
        <v>665</v>
      </c>
      <c r="D14" s="162" t="s">
        <v>666</v>
      </c>
    </row>
    <row r="15" spans="1:44" ht="15" customHeight="1">
      <c r="A15" s="943">
        <v>1.2</v>
      </c>
      <c r="B15" s="786" t="s">
        <v>669</v>
      </c>
      <c r="C15" s="163" t="s">
        <v>215</v>
      </c>
      <c r="D15" s="163" t="s">
        <v>216</v>
      </c>
      <c r="E15" s="227"/>
      <c r="Q15" s="12"/>
    </row>
    <row r="16" spans="1:44" ht="26.45">
      <c r="A16" s="944"/>
      <c r="B16" s="41" t="s">
        <v>433</v>
      </c>
      <c r="C16" s="162" t="s">
        <v>320</v>
      </c>
      <c r="D16" s="162" t="s">
        <v>321</v>
      </c>
      <c r="E16" s="162" t="s">
        <v>670</v>
      </c>
    </row>
    <row r="17" spans="1:44" ht="39.6">
      <c r="A17" s="945"/>
      <c r="B17" s="786" t="s">
        <v>435</v>
      </c>
      <c r="C17" s="162" t="s">
        <v>671</v>
      </c>
      <c r="D17" s="162" t="s">
        <v>672</v>
      </c>
      <c r="E17" s="162" t="s">
        <v>673</v>
      </c>
      <c r="F17" s="162" t="s">
        <v>674</v>
      </c>
      <c r="G17" s="162" t="s">
        <v>675</v>
      </c>
    </row>
    <row r="18" spans="1:44" ht="45" customHeight="1">
      <c r="A18" s="170" t="s">
        <v>676</v>
      </c>
      <c r="B18" s="171" t="s">
        <v>677</v>
      </c>
      <c r="C18" s="162" t="s">
        <v>678</v>
      </c>
      <c r="D18" s="162" t="s">
        <v>674</v>
      </c>
      <c r="E18" s="162" t="s">
        <v>675</v>
      </c>
    </row>
    <row r="19" spans="1:44" ht="30" customHeight="1">
      <c r="A19" s="795">
        <v>1.3</v>
      </c>
      <c r="B19" s="786" t="s">
        <v>679</v>
      </c>
      <c r="C19" s="177" t="s">
        <v>680</v>
      </c>
      <c r="D19" s="177" t="s">
        <v>681</v>
      </c>
      <c r="E19" s="177" t="s">
        <v>682</v>
      </c>
    </row>
    <row r="20" spans="1:44" ht="15" customHeight="1">
      <c r="A20" s="170" t="s">
        <v>439</v>
      </c>
      <c r="B20" s="171" t="s">
        <v>683</v>
      </c>
      <c r="C20" s="163" t="s">
        <v>215</v>
      </c>
      <c r="D20" s="163" t="s">
        <v>216</v>
      </c>
      <c r="E20" s="177" t="s">
        <v>256</v>
      </c>
    </row>
    <row r="21" spans="1:44" ht="30" customHeight="1">
      <c r="A21" s="941" t="s">
        <v>441</v>
      </c>
      <c r="B21" s="31" t="s">
        <v>442</v>
      </c>
      <c r="C21" s="177" t="s">
        <v>248</v>
      </c>
      <c r="D21" s="177" t="s">
        <v>249</v>
      </c>
      <c r="E21" s="177" t="s">
        <v>250</v>
      </c>
      <c r="F21" s="177" t="s">
        <v>251</v>
      </c>
      <c r="G21" s="177" t="s">
        <v>252</v>
      </c>
      <c r="H21" s="177" t="s">
        <v>684</v>
      </c>
    </row>
    <row r="22" spans="1:44" ht="30" customHeight="1">
      <c r="A22" s="942"/>
      <c r="B22" s="222" t="s">
        <v>685</v>
      </c>
      <c r="C22" s="163" t="s">
        <v>686</v>
      </c>
      <c r="D22" s="163" t="s">
        <v>687</v>
      </c>
      <c r="E22" s="163" t="s">
        <v>688</v>
      </c>
      <c r="F22" s="163" t="s">
        <v>689</v>
      </c>
      <c r="G22" s="163" t="s">
        <v>690</v>
      </c>
      <c r="H22" s="163" t="s">
        <v>691</v>
      </c>
      <c r="I22" s="163" t="s">
        <v>692</v>
      </c>
    </row>
    <row r="23" spans="1:44" ht="45" customHeight="1">
      <c r="A23" s="170" t="s">
        <v>693</v>
      </c>
      <c r="B23" s="171" t="s">
        <v>694</v>
      </c>
      <c r="C23" s="163" t="s">
        <v>695</v>
      </c>
      <c r="D23" s="163" t="s">
        <v>696</v>
      </c>
      <c r="E23" s="163" t="s">
        <v>216</v>
      </c>
      <c r="F23" s="163" t="s">
        <v>256</v>
      </c>
    </row>
    <row r="24" spans="1:44" ht="15" customHeight="1">
      <c r="A24" s="232">
        <v>2</v>
      </c>
      <c r="B24" s="233" t="s">
        <v>445</v>
      </c>
      <c r="C24" s="233"/>
    </row>
    <row r="25" spans="1:44" ht="45" customHeight="1">
      <c r="A25" s="231" t="s">
        <v>697</v>
      </c>
      <c r="B25" s="64" t="s">
        <v>698</v>
      </c>
      <c r="C25" s="163" t="s">
        <v>699</v>
      </c>
      <c r="D25" s="163" t="s">
        <v>700</v>
      </c>
      <c r="E25" s="163" t="s">
        <v>216</v>
      </c>
    </row>
    <row r="26" spans="1:44" ht="15" customHeight="1">
      <c r="A26" s="65">
        <v>2.2000000000000002</v>
      </c>
      <c r="B26" s="66" t="s">
        <v>449</v>
      </c>
      <c r="C26" s="97"/>
    </row>
    <row r="27" spans="1:44" ht="45" customHeight="1">
      <c r="A27" s="795" t="s">
        <v>450</v>
      </c>
      <c r="B27" s="392" t="s">
        <v>701</v>
      </c>
      <c r="C27" s="163" t="s">
        <v>702</v>
      </c>
      <c r="D27" s="163" t="s">
        <v>703</v>
      </c>
      <c r="E27" s="163" t="s">
        <v>216</v>
      </c>
    </row>
    <row r="28" spans="1:44" ht="45" customHeight="1">
      <c r="A28" s="115" t="s">
        <v>517</v>
      </c>
      <c r="B28" s="31" t="s">
        <v>704</v>
      </c>
      <c r="C28" s="165" t="s">
        <v>705</v>
      </c>
      <c r="D28" s="165" t="s">
        <v>706</v>
      </c>
      <c r="E28" s="165" t="s">
        <v>707</v>
      </c>
      <c r="F28" s="165" t="s">
        <v>708</v>
      </c>
      <c r="G28" s="163" t="s">
        <v>709</v>
      </c>
    </row>
    <row r="29" spans="1:44" ht="45" customHeight="1">
      <c r="A29" s="934" t="s">
        <v>710</v>
      </c>
      <c r="B29" s="43" t="s">
        <v>711</v>
      </c>
      <c r="C29" s="163" t="s">
        <v>712</v>
      </c>
      <c r="D29" s="163" t="s">
        <v>215</v>
      </c>
      <c r="E29" s="163" t="s">
        <v>216</v>
      </c>
      <c r="F29" s="163" t="s">
        <v>256</v>
      </c>
    </row>
    <row r="30" spans="1:44" ht="30" customHeight="1">
      <c r="A30" s="933"/>
      <c r="B30" s="222" t="s">
        <v>713</v>
      </c>
      <c r="C30" s="163" t="s">
        <v>712</v>
      </c>
      <c r="D30" s="163" t="s">
        <v>216</v>
      </c>
      <c r="E30" s="163" t="s">
        <v>714</v>
      </c>
      <c r="F30" s="163" t="s">
        <v>715</v>
      </c>
      <c r="G30" s="163" t="s">
        <v>256</v>
      </c>
    </row>
    <row r="31" spans="1:44" s="14" customFormat="1" ht="75" customHeight="1">
      <c r="A31" s="934" t="s">
        <v>716</v>
      </c>
      <c r="B31" s="43" t="s">
        <v>717</v>
      </c>
      <c r="C31" s="163" t="s">
        <v>712</v>
      </c>
      <c r="D31" s="163" t="s">
        <v>718</v>
      </c>
      <c r="E31" s="163" t="s">
        <v>719</v>
      </c>
      <c r="F31" s="163" t="s">
        <v>720</v>
      </c>
      <c r="G31" s="163" t="s">
        <v>216</v>
      </c>
      <c r="H31" s="163" t="s">
        <v>256</v>
      </c>
      <c r="Q31" s="95"/>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row>
    <row r="32" spans="1:44" s="14" customFormat="1" ht="30" customHeight="1">
      <c r="A32" s="933"/>
      <c r="B32" s="222" t="s">
        <v>460</v>
      </c>
      <c r="C32" s="163" t="s">
        <v>712</v>
      </c>
      <c r="D32" s="163" t="s">
        <v>216</v>
      </c>
      <c r="E32" s="163" t="s">
        <v>714</v>
      </c>
      <c r="F32" s="163" t="s">
        <v>715</v>
      </c>
      <c r="G32" s="163" t="s">
        <v>256</v>
      </c>
      <c r="Q32" s="95"/>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row>
    <row r="33" spans="1:44" s="14" customFormat="1" ht="30" customHeight="1">
      <c r="A33" s="234" t="s">
        <v>721</v>
      </c>
      <c r="B33" s="43" t="s">
        <v>466</v>
      </c>
      <c r="C33" s="166" t="s">
        <v>712</v>
      </c>
      <c r="D33" s="166" t="s">
        <v>722</v>
      </c>
      <c r="E33" s="166" t="s">
        <v>215</v>
      </c>
      <c r="Q33" s="95"/>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row>
    <row r="34" spans="1:44" s="14" customFormat="1" ht="30" customHeight="1">
      <c r="A34" s="234" t="s">
        <v>723</v>
      </c>
      <c r="B34" s="43" t="s">
        <v>724</v>
      </c>
      <c r="C34" s="166" t="s">
        <v>712</v>
      </c>
      <c r="D34" s="166" t="s">
        <v>215</v>
      </c>
      <c r="Q34" s="95"/>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row>
    <row r="35" spans="1:44" s="14" customFormat="1" ht="30" customHeight="1">
      <c r="A35" s="234" t="s">
        <v>725</v>
      </c>
      <c r="B35" s="43" t="s">
        <v>471</v>
      </c>
      <c r="C35" s="166" t="s">
        <v>712</v>
      </c>
      <c r="D35" s="166" t="s">
        <v>215</v>
      </c>
      <c r="Q35" s="95"/>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row>
    <row r="36" spans="1:44" s="14" customFormat="1" ht="30" customHeight="1">
      <c r="A36" s="234" t="s">
        <v>726</v>
      </c>
      <c r="B36" s="43" t="s">
        <v>727</v>
      </c>
      <c r="C36" s="166" t="s">
        <v>712</v>
      </c>
      <c r="D36" s="166" t="s">
        <v>728</v>
      </c>
      <c r="E36" s="166" t="s">
        <v>215</v>
      </c>
      <c r="Q36" s="95"/>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row>
    <row r="37" spans="1:44" s="14" customFormat="1" ht="60" customHeight="1">
      <c r="A37" s="234" t="s">
        <v>729</v>
      </c>
      <c r="B37" s="43" t="s">
        <v>475</v>
      </c>
      <c r="C37" s="166" t="s">
        <v>712</v>
      </c>
      <c r="D37" s="166" t="s">
        <v>215</v>
      </c>
      <c r="Q37" s="95"/>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row>
    <row r="38" spans="1:44" s="14" customFormat="1" ht="60" customHeight="1">
      <c r="A38" s="234" t="s">
        <v>730</v>
      </c>
      <c r="B38" s="43" t="s">
        <v>477</v>
      </c>
      <c r="C38" s="166" t="s">
        <v>712</v>
      </c>
      <c r="D38" s="166" t="s">
        <v>215</v>
      </c>
      <c r="Q38" s="95"/>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row>
    <row r="39" spans="1:44" s="14" customFormat="1" ht="30" customHeight="1">
      <c r="A39" s="234" t="s">
        <v>731</v>
      </c>
      <c r="B39" s="43" t="s">
        <v>479</v>
      </c>
      <c r="C39" s="166" t="s">
        <v>712</v>
      </c>
      <c r="D39" s="166" t="s">
        <v>215</v>
      </c>
      <c r="Q39" s="95"/>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row>
    <row r="40" spans="1:44" s="14" customFormat="1" ht="30" customHeight="1">
      <c r="A40" s="234" t="s">
        <v>732</v>
      </c>
      <c r="B40" s="43" t="s">
        <v>733</v>
      </c>
      <c r="C40" s="166" t="s">
        <v>712</v>
      </c>
      <c r="D40" s="166" t="s">
        <v>734</v>
      </c>
      <c r="E40" s="166" t="s">
        <v>215</v>
      </c>
      <c r="Q40" s="95"/>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row>
    <row r="41" spans="1:44" s="14" customFormat="1" ht="30" customHeight="1">
      <c r="A41" s="170" t="s">
        <v>482</v>
      </c>
      <c r="B41" s="172" t="s">
        <v>483</v>
      </c>
      <c r="C41" s="98"/>
      <c r="Q41" s="95"/>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row>
    <row r="42" spans="1:44" s="14" customFormat="1" ht="15" customHeight="1">
      <c r="A42" s="70">
        <v>2.2999999999999998</v>
      </c>
      <c r="B42" s="66" t="s">
        <v>484</v>
      </c>
      <c r="C42" s="97"/>
      <c r="Q42" s="95"/>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row>
    <row r="43" spans="1:44" s="14" customFormat="1" ht="45" customHeight="1">
      <c r="A43" s="795" t="s">
        <v>485</v>
      </c>
      <c r="B43" s="43" t="s">
        <v>486</v>
      </c>
      <c r="C43" s="163" t="s">
        <v>735</v>
      </c>
      <c r="D43" s="163" t="s">
        <v>736</v>
      </c>
      <c r="Q43" s="95"/>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row>
    <row r="44" spans="1:44" s="14" customFormat="1" ht="45" customHeight="1">
      <c r="A44" s="795" t="s">
        <v>487</v>
      </c>
      <c r="B44" s="43" t="s">
        <v>488</v>
      </c>
      <c r="C44" s="163" t="s">
        <v>737</v>
      </c>
      <c r="D44" s="163" t="s">
        <v>736</v>
      </c>
      <c r="Q44" s="95"/>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row>
    <row r="45" spans="1:44" s="14" customFormat="1" ht="45" customHeight="1">
      <c r="A45" s="795" t="s">
        <v>489</v>
      </c>
      <c r="B45" s="43" t="s">
        <v>738</v>
      </c>
      <c r="C45" s="163" t="s">
        <v>739</v>
      </c>
      <c r="D45" s="163" t="s">
        <v>740</v>
      </c>
      <c r="E45" s="163" t="s">
        <v>736</v>
      </c>
      <c r="Q45" s="95"/>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row>
    <row r="46" spans="1:44" s="14" customFormat="1" ht="30" customHeight="1">
      <c r="A46" s="231" t="s">
        <v>741</v>
      </c>
      <c r="B46" s="43" t="s">
        <v>742</v>
      </c>
      <c r="C46" s="166" t="s">
        <v>215</v>
      </c>
      <c r="D46" s="166" t="s">
        <v>234</v>
      </c>
      <c r="Q46" s="95"/>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row>
    <row r="47" spans="1:44" ht="30" customHeight="1">
      <c r="A47" s="795" t="s">
        <v>494</v>
      </c>
      <c r="B47" s="43" t="s">
        <v>495</v>
      </c>
      <c r="C47" s="166" t="s">
        <v>215</v>
      </c>
      <c r="D47" s="166" t="s">
        <v>234</v>
      </c>
    </row>
    <row r="48" spans="1:44" ht="30" customHeight="1">
      <c r="A48" s="170" t="s">
        <v>496</v>
      </c>
      <c r="B48" s="172" t="s">
        <v>497</v>
      </c>
      <c r="C48" s="98"/>
    </row>
    <row r="49" spans="1:17" ht="15" customHeight="1">
      <c r="A49" s="70">
        <v>2.4</v>
      </c>
      <c r="B49" s="66" t="s">
        <v>498</v>
      </c>
      <c r="C49" s="70"/>
    </row>
    <row r="50" spans="1:17" ht="30" customHeight="1">
      <c r="A50" s="170" t="s">
        <v>505</v>
      </c>
      <c r="B50" s="172" t="s">
        <v>506</v>
      </c>
      <c r="C50" s="98"/>
    </row>
    <row r="51" spans="1:17" ht="15" customHeight="1">
      <c r="A51" s="145">
        <v>3</v>
      </c>
      <c r="B51" s="159" t="s">
        <v>507</v>
      </c>
      <c r="C51" s="159"/>
    </row>
    <row r="52" spans="1:17" ht="15" customHeight="1">
      <c r="A52" s="70">
        <v>3.1</v>
      </c>
      <c r="B52" s="272" t="s">
        <v>508</v>
      </c>
      <c r="C52" s="70"/>
    </row>
    <row r="53" spans="1:17" ht="30" customHeight="1">
      <c r="A53" s="974" t="s">
        <v>743</v>
      </c>
      <c r="B53" s="43" t="s">
        <v>744</v>
      </c>
      <c r="C53" s="163" t="s">
        <v>745</v>
      </c>
      <c r="D53" s="163" t="s">
        <v>234</v>
      </c>
      <c r="E53" s="12"/>
      <c r="F53" s="12"/>
      <c r="G53" s="12"/>
      <c r="H53" s="12"/>
      <c r="I53" s="12"/>
      <c r="J53" s="12"/>
      <c r="K53" s="12"/>
      <c r="L53" s="12"/>
      <c r="M53" s="12"/>
      <c r="N53" s="12"/>
      <c r="O53" s="12"/>
      <c r="P53" s="12"/>
      <c r="Q53" s="12"/>
    </row>
    <row r="54" spans="1:17" ht="30" customHeight="1">
      <c r="A54" s="975"/>
      <c r="B54" s="43" t="s">
        <v>746</v>
      </c>
      <c r="C54" s="163" t="s">
        <v>747</v>
      </c>
      <c r="D54" s="163" t="s">
        <v>234</v>
      </c>
      <c r="E54" s="12"/>
      <c r="F54" s="12"/>
      <c r="G54" s="12"/>
      <c r="H54" s="12"/>
      <c r="I54" s="12"/>
      <c r="J54" s="12"/>
      <c r="K54" s="12"/>
      <c r="L54" s="12"/>
      <c r="M54" s="12"/>
      <c r="N54" s="12"/>
      <c r="O54" s="12"/>
      <c r="P54" s="12"/>
      <c r="Q54" s="12"/>
    </row>
    <row r="55" spans="1:17" ht="75" customHeight="1">
      <c r="A55" s="975"/>
      <c r="B55" s="76" t="s">
        <v>748</v>
      </c>
      <c r="C55" s="163" t="s">
        <v>749</v>
      </c>
      <c r="D55" s="163" t="s">
        <v>750</v>
      </c>
      <c r="E55" s="163" t="s">
        <v>751</v>
      </c>
      <c r="F55" s="163" t="s">
        <v>256</v>
      </c>
      <c r="G55" s="12"/>
      <c r="H55" s="12"/>
      <c r="I55" s="12"/>
      <c r="J55" s="12"/>
      <c r="K55" s="12"/>
      <c r="L55" s="12"/>
      <c r="M55" s="12"/>
      <c r="N55" s="12"/>
      <c r="O55" s="12"/>
      <c r="P55" s="12"/>
      <c r="Q55" s="12"/>
    </row>
    <row r="56" spans="1:17" ht="30" customHeight="1">
      <c r="A56" s="976"/>
      <c r="B56" s="222" t="s">
        <v>752</v>
      </c>
      <c r="C56" s="163" t="s">
        <v>753</v>
      </c>
      <c r="D56" s="163" t="s">
        <v>216</v>
      </c>
      <c r="E56" s="163" t="s">
        <v>714</v>
      </c>
      <c r="F56" s="163" t="s">
        <v>715</v>
      </c>
    </row>
    <row r="57" spans="1:17" ht="60" customHeight="1">
      <c r="A57" s="795" t="s">
        <v>515</v>
      </c>
      <c r="B57" s="43" t="s">
        <v>754</v>
      </c>
      <c r="C57" s="163" t="s">
        <v>755</v>
      </c>
      <c r="D57" s="163" t="s">
        <v>756</v>
      </c>
      <c r="E57" s="163" t="s">
        <v>256</v>
      </c>
      <c r="F57" s="12"/>
      <c r="G57" s="12"/>
      <c r="H57" s="12"/>
      <c r="I57" s="12"/>
      <c r="J57" s="12"/>
      <c r="K57" s="12"/>
      <c r="L57" s="12"/>
      <c r="M57" s="12"/>
      <c r="N57" s="12"/>
      <c r="O57" s="12"/>
      <c r="P57" s="12"/>
      <c r="Q57" s="12"/>
    </row>
    <row r="58" spans="1:17" ht="30" customHeight="1">
      <c r="A58" s="970" t="s">
        <v>757</v>
      </c>
      <c r="B58" s="43" t="s">
        <v>758</v>
      </c>
      <c r="C58" s="163" t="s">
        <v>759</v>
      </c>
      <c r="D58" s="163" t="s">
        <v>215</v>
      </c>
      <c r="E58" s="12"/>
      <c r="F58" s="12"/>
      <c r="G58" s="12"/>
      <c r="H58" s="12"/>
      <c r="I58" s="12"/>
      <c r="J58" s="12"/>
      <c r="K58" s="12"/>
      <c r="L58" s="12"/>
      <c r="M58" s="12"/>
      <c r="N58" s="12"/>
      <c r="O58" s="12"/>
      <c r="P58" s="12"/>
      <c r="Q58" s="12"/>
    </row>
    <row r="59" spans="1:17" ht="30" customHeight="1">
      <c r="A59" s="944"/>
      <c r="B59" s="274" t="s">
        <v>760</v>
      </c>
      <c r="C59" s="163" t="s">
        <v>215</v>
      </c>
      <c r="D59" s="163" t="s">
        <v>234</v>
      </c>
      <c r="E59" s="12"/>
      <c r="F59" s="12"/>
      <c r="G59" s="12"/>
      <c r="H59" s="12"/>
      <c r="I59" s="12"/>
      <c r="J59" s="12"/>
      <c r="K59" s="12"/>
      <c r="L59" s="12"/>
      <c r="M59" s="12"/>
      <c r="N59" s="12"/>
      <c r="O59" s="12"/>
      <c r="P59" s="12"/>
      <c r="Q59" s="12"/>
    </row>
    <row r="60" spans="1:17" ht="45" customHeight="1">
      <c r="A60" s="944"/>
      <c r="B60" s="274" t="s">
        <v>761</v>
      </c>
      <c r="C60" s="163" t="s">
        <v>215</v>
      </c>
      <c r="D60" s="163" t="s">
        <v>234</v>
      </c>
      <c r="E60" s="12"/>
      <c r="F60" s="12"/>
      <c r="G60" s="12"/>
      <c r="H60" s="12"/>
      <c r="I60" s="12"/>
      <c r="J60" s="12"/>
      <c r="K60" s="12"/>
      <c r="L60" s="12"/>
      <c r="M60" s="12"/>
      <c r="N60" s="12"/>
      <c r="O60" s="12"/>
      <c r="P60" s="12"/>
      <c r="Q60" s="12"/>
    </row>
    <row r="61" spans="1:17" ht="30" customHeight="1">
      <c r="A61" s="944"/>
      <c r="B61" s="274" t="s">
        <v>762</v>
      </c>
      <c r="C61" s="163" t="s">
        <v>215</v>
      </c>
      <c r="D61" s="163" t="s">
        <v>234</v>
      </c>
      <c r="E61" s="12"/>
      <c r="F61" s="12"/>
      <c r="G61" s="12"/>
      <c r="H61" s="12"/>
      <c r="I61" s="12"/>
      <c r="J61" s="12"/>
      <c r="K61" s="12"/>
      <c r="L61" s="12"/>
      <c r="M61" s="12"/>
      <c r="N61" s="12"/>
      <c r="O61" s="12"/>
      <c r="P61" s="12"/>
      <c r="Q61" s="12"/>
    </row>
    <row r="62" spans="1:17" ht="15" customHeight="1">
      <c r="A62" s="944"/>
      <c r="B62" s="274" t="s">
        <v>763</v>
      </c>
      <c r="C62" s="163" t="s">
        <v>215</v>
      </c>
      <c r="D62" s="163" t="s">
        <v>234</v>
      </c>
      <c r="E62" s="12"/>
      <c r="F62" s="12"/>
      <c r="G62" s="12"/>
      <c r="H62" s="12"/>
      <c r="I62" s="12"/>
      <c r="J62" s="12"/>
      <c r="K62" s="12"/>
      <c r="L62" s="12"/>
      <c r="M62" s="12"/>
      <c r="N62" s="12"/>
      <c r="O62" s="12"/>
      <c r="P62" s="12"/>
      <c r="Q62" s="12"/>
    </row>
    <row r="63" spans="1:17" ht="45" customHeight="1">
      <c r="A63" s="944"/>
      <c r="B63" s="274" t="s">
        <v>764</v>
      </c>
      <c r="C63" s="163" t="s">
        <v>215</v>
      </c>
      <c r="D63" s="163" t="s">
        <v>234</v>
      </c>
      <c r="E63" s="12"/>
      <c r="F63" s="12"/>
      <c r="G63" s="12"/>
      <c r="H63" s="12"/>
      <c r="I63" s="12"/>
      <c r="J63" s="12"/>
      <c r="K63" s="12"/>
      <c r="L63" s="12"/>
      <c r="M63" s="12"/>
      <c r="N63" s="12"/>
      <c r="O63" s="12"/>
      <c r="P63" s="12"/>
      <c r="Q63" s="12"/>
    </row>
    <row r="64" spans="1:17" ht="45" customHeight="1">
      <c r="A64" s="944"/>
      <c r="B64" s="274" t="s">
        <v>765</v>
      </c>
      <c r="C64" s="163" t="s">
        <v>215</v>
      </c>
      <c r="D64" s="163" t="s">
        <v>234</v>
      </c>
      <c r="E64" s="12"/>
      <c r="F64" s="12"/>
      <c r="G64" s="12"/>
      <c r="H64" s="12"/>
      <c r="I64" s="12"/>
      <c r="J64" s="12"/>
      <c r="K64" s="12"/>
      <c r="L64" s="12"/>
      <c r="M64" s="12"/>
      <c r="N64" s="12"/>
      <c r="O64" s="12"/>
      <c r="P64" s="12"/>
      <c r="Q64" s="12"/>
    </row>
    <row r="65" spans="1:17" ht="60" customHeight="1">
      <c r="A65" s="944"/>
      <c r="B65" s="274" t="s">
        <v>766</v>
      </c>
      <c r="C65" s="163" t="s">
        <v>215</v>
      </c>
      <c r="D65" s="163" t="s">
        <v>234</v>
      </c>
      <c r="E65" s="12"/>
      <c r="F65" s="12"/>
      <c r="G65" s="12"/>
      <c r="H65" s="12"/>
      <c r="I65" s="12"/>
      <c r="J65" s="12"/>
      <c r="K65" s="12"/>
      <c r="L65" s="12"/>
      <c r="M65" s="12"/>
      <c r="N65" s="12"/>
      <c r="O65" s="12"/>
      <c r="P65" s="12"/>
      <c r="Q65" s="12"/>
    </row>
    <row r="66" spans="1:17" ht="30" customHeight="1">
      <c r="A66" s="944"/>
      <c r="B66" s="274" t="s">
        <v>767</v>
      </c>
      <c r="C66" s="163" t="s">
        <v>215</v>
      </c>
      <c r="D66" s="163" t="s">
        <v>234</v>
      </c>
      <c r="E66" s="12"/>
      <c r="F66" s="12"/>
      <c r="G66" s="12"/>
      <c r="H66" s="12"/>
      <c r="I66" s="12"/>
      <c r="J66" s="12"/>
      <c r="K66" s="12"/>
      <c r="L66" s="12"/>
      <c r="M66" s="12"/>
      <c r="N66" s="12"/>
      <c r="O66" s="12"/>
      <c r="P66" s="12"/>
      <c r="Q66" s="12"/>
    </row>
    <row r="67" spans="1:17" ht="45" customHeight="1">
      <c r="A67" s="945"/>
      <c r="B67" s="274" t="s">
        <v>768</v>
      </c>
      <c r="C67" s="163" t="s">
        <v>215</v>
      </c>
      <c r="D67" s="163" t="s">
        <v>234</v>
      </c>
      <c r="E67" s="12"/>
      <c r="F67" s="12"/>
      <c r="G67" s="12"/>
      <c r="H67" s="12"/>
      <c r="I67" s="12"/>
      <c r="J67" s="12"/>
      <c r="K67" s="12"/>
      <c r="L67" s="12"/>
      <c r="M67" s="12"/>
      <c r="N67" s="12"/>
      <c r="O67" s="12"/>
      <c r="P67" s="12"/>
      <c r="Q67" s="12"/>
    </row>
    <row r="68" spans="1:17" ht="39.6">
      <c r="A68" s="972" t="s">
        <v>517</v>
      </c>
      <c r="B68" s="973" t="s">
        <v>518</v>
      </c>
      <c r="C68" s="161" t="s">
        <v>769</v>
      </c>
      <c r="D68" s="161" t="s">
        <v>770</v>
      </c>
      <c r="E68" s="161" t="s">
        <v>771</v>
      </c>
      <c r="F68" s="161" t="s">
        <v>772</v>
      </c>
      <c r="G68" s="161" t="s">
        <v>773</v>
      </c>
      <c r="H68" s="161" t="s">
        <v>774</v>
      </c>
      <c r="I68" s="161" t="s">
        <v>775</v>
      </c>
      <c r="J68" s="162" t="s">
        <v>283</v>
      </c>
      <c r="K68" s="163" t="s">
        <v>256</v>
      </c>
    </row>
    <row r="69" spans="1:17" ht="15" customHeight="1">
      <c r="A69" s="963"/>
      <c r="B69" s="936"/>
      <c r="C69" s="99"/>
      <c r="D69" s="367"/>
      <c r="E69" s="368"/>
      <c r="F69" s="369"/>
      <c r="G69" s="369"/>
      <c r="H69" s="60"/>
      <c r="I69" s="60"/>
      <c r="J69" s="8"/>
    </row>
    <row r="70" spans="1:17" ht="15" customHeight="1">
      <c r="A70" s="115" t="s">
        <v>517</v>
      </c>
      <c r="B70" s="75" t="s">
        <v>519</v>
      </c>
      <c r="C70" s="162" t="s">
        <v>776</v>
      </c>
      <c r="D70" s="162" t="s">
        <v>777</v>
      </c>
      <c r="E70" s="162" t="s">
        <v>256</v>
      </c>
      <c r="Q70" s="12"/>
    </row>
    <row r="71" spans="1:17" ht="30" customHeight="1">
      <c r="A71" s="170" t="s">
        <v>523</v>
      </c>
      <c r="B71" s="172" t="s">
        <v>524</v>
      </c>
      <c r="C71" s="98"/>
      <c r="D71" s="12"/>
      <c r="E71" s="12"/>
      <c r="F71" s="12"/>
      <c r="G71" s="12"/>
      <c r="H71" s="12"/>
      <c r="I71" s="12"/>
      <c r="J71" s="12"/>
      <c r="K71" s="12"/>
    </row>
    <row r="72" spans="1:17" ht="15" customHeight="1">
      <c r="A72" s="70">
        <v>3.2</v>
      </c>
      <c r="B72" s="66" t="s">
        <v>525</v>
      </c>
      <c r="C72" s="70"/>
    </row>
    <row r="73" spans="1:17" ht="30" customHeight="1">
      <c r="A73" s="25" t="s">
        <v>418</v>
      </c>
      <c r="B73" s="76" t="s">
        <v>526</v>
      </c>
      <c r="C73" s="162" t="s">
        <v>778</v>
      </c>
      <c r="D73" s="162" t="s">
        <v>779</v>
      </c>
      <c r="E73" s="162" t="s">
        <v>780</v>
      </c>
      <c r="N73" s="95"/>
      <c r="O73" s="12"/>
      <c r="P73" s="12"/>
    </row>
    <row r="74" spans="1:17" ht="30" customHeight="1">
      <c r="A74" s="25" t="s">
        <v>418</v>
      </c>
      <c r="B74" s="76" t="s">
        <v>528</v>
      </c>
      <c r="C74" s="162" t="s">
        <v>776</v>
      </c>
      <c r="D74" s="162" t="s">
        <v>777</v>
      </c>
      <c r="E74" s="162" t="s">
        <v>256</v>
      </c>
      <c r="Q74" s="12"/>
    </row>
    <row r="75" spans="1:17" ht="75" customHeight="1">
      <c r="A75" s="795" t="s">
        <v>530</v>
      </c>
      <c r="B75" s="78" t="s">
        <v>781</v>
      </c>
      <c r="C75" s="166" t="s">
        <v>215</v>
      </c>
      <c r="D75" s="166" t="s">
        <v>782</v>
      </c>
    </row>
    <row r="76" spans="1:17" ht="15" customHeight="1">
      <c r="A76" s="70">
        <v>3.3</v>
      </c>
      <c r="B76" s="66" t="s">
        <v>532</v>
      </c>
      <c r="C76" s="70"/>
    </row>
    <row r="77" spans="1:17" ht="30" customHeight="1">
      <c r="A77" s="970" t="s">
        <v>783</v>
      </c>
      <c r="B77" s="43" t="s">
        <v>784</v>
      </c>
      <c r="C77" s="162" t="s">
        <v>215</v>
      </c>
      <c r="D77" s="162" t="s">
        <v>234</v>
      </c>
      <c r="E77" s="12"/>
      <c r="F77" s="12"/>
      <c r="G77" s="12"/>
      <c r="H77" s="12"/>
      <c r="I77" s="12"/>
      <c r="J77" s="12"/>
      <c r="K77" s="12"/>
      <c r="L77" s="12"/>
      <c r="M77" s="12"/>
      <c r="N77" s="12"/>
      <c r="O77" s="12"/>
      <c r="P77" s="12"/>
      <c r="Q77" s="12"/>
    </row>
    <row r="78" spans="1:17" ht="45" customHeight="1">
      <c r="A78" s="944"/>
      <c r="B78" s="274" t="s">
        <v>535</v>
      </c>
      <c r="C78" s="162" t="s">
        <v>215</v>
      </c>
      <c r="D78" s="162" t="s">
        <v>234</v>
      </c>
      <c r="E78" s="12"/>
      <c r="F78" s="12"/>
      <c r="G78" s="12"/>
      <c r="H78" s="12"/>
      <c r="I78" s="12"/>
      <c r="J78" s="12"/>
      <c r="K78" s="12"/>
      <c r="L78" s="12"/>
      <c r="M78" s="12"/>
      <c r="N78" s="12"/>
      <c r="O78" s="12"/>
      <c r="P78" s="12"/>
      <c r="Q78" s="12"/>
    </row>
    <row r="79" spans="1:17" ht="45" customHeight="1">
      <c r="A79" s="944"/>
      <c r="B79" s="274" t="s">
        <v>537</v>
      </c>
      <c r="C79" s="162" t="s">
        <v>215</v>
      </c>
      <c r="D79" s="162" t="s">
        <v>234</v>
      </c>
      <c r="E79" s="12"/>
      <c r="F79" s="12"/>
      <c r="G79" s="12"/>
      <c r="H79" s="12"/>
      <c r="I79" s="12"/>
      <c r="J79" s="12"/>
      <c r="K79" s="12"/>
      <c r="L79" s="12"/>
      <c r="M79" s="12"/>
      <c r="N79" s="12"/>
      <c r="O79" s="12"/>
      <c r="P79" s="12"/>
      <c r="Q79" s="12"/>
    </row>
    <row r="80" spans="1:17" ht="45" customHeight="1">
      <c r="A80" s="945"/>
      <c r="B80" s="274" t="s">
        <v>538</v>
      </c>
      <c r="C80" s="162" t="s">
        <v>215</v>
      </c>
      <c r="D80" s="162" t="s">
        <v>234</v>
      </c>
      <c r="E80" s="12"/>
      <c r="F80" s="12"/>
      <c r="G80" s="12"/>
      <c r="H80" s="12"/>
      <c r="I80" s="12"/>
      <c r="J80" s="12"/>
      <c r="K80" s="12"/>
      <c r="L80" s="12"/>
      <c r="M80" s="12"/>
      <c r="N80" s="12"/>
      <c r="O80" s="12"/>
      <c r="P80" s="12"/>
      <c r="Q80" s="12"/>
    </row>
    <row r="81" spans="1:17" ht="30" customHeight="1">
      <c r="A81" s="170" t="s">
        <v>785</v>
      </c>
      <c r="B81" s="172" t="s">
        <v>786</v>
      </c>
      <c r="C81" s="98"/>
      <c r="D81" s="12"/>
      <c r="E81" s="12"/>
      <c r="F81" s="12"/>
      <c r="G81" s="12"/>
      <c r="H81" s="12"/>
      <c r="I81" s="12"/>
      <c r="J81" s="12"/>
      <c r="K81" s="12"/>
      <c r="L81" s="12"/>
      <c r="M81" s="12"/>
      <c r="N81" s="12"/>
      <c r="O81" s="12"/>
      <c r="P81" s="12"/>
      <c r="Q81" s="12"/>
    </row>
    <row r="82" spans="1:17" ht="15" customHeight="1">
      <c r="A82" s="70">
        <v>3.4</v>
      </c>
      <c r="B82" s="66" t="s">
        <v>540</v>
      </c>
      <c r="C82" s="70"/>
    </row>
    <row r="83" spans="1:17" ht="75" customHeight="1">
      <c r="A83" s="934" t="s">
        <v>787</v>
      </c>
      <c r="B83" s="76" t="s">
        <v>788</v>
      </c>
      <c r="C83" s="163" t="s">
        <v>789</v>
      </c>
      <c r="D83" s="163" t="s">
        <v>790</v>
      </c>
      <c r="E83" s="163" t="s">
        <v>256</v>
      </c>
    </row>
    <row r="84" spans="1:17" ht="30" customHeight="1">
      <c r="A84" s="942"/>
      <c r="B84" s="222" t="s">
        <v>543</v>
      </c>
      <c r="C84" s="163" t="s">
        <v>791</v>
      </c>
      <c r="D84" s="163" t="s">
        <v>216</v>
      </c>
      <c r="E84" s="163" t="s">
        <v>714</v>
      </c>
      <c r="F84" s="163" t="s">
        <v>715</v>
      </c>
      <c r="G84" s="163" t="s">
        <v>256</v>
      </c>
    </row>
    <row r="85" spans="1:17" ht="45" customHeight="1">
      <c r="A85" s="795" t="s">
        <v>544</v>
      </c>
      <c r="B85" s="786" t="s">
        <v>792</v>
      </c>
      <c r="C85" s="163" t="s">
        <v>793</v>
      </c>
      <c r="D85" s="163" t="s">
        <v>794</v>
      </c>
      <c r="E85" s="163" t="s">
        <v>256</v>
      </c>
    </row>
    <row r="86" spans="1:17" ht="30" customHeight="1">
      <c r="A86" s="276" t="s">
        <v>795</v>
      </c>
      <c r="B86" s="811" t="s">
        <v>547</v>
      </c>
      <c r="C86" s="163" t="s">
        <v>796</v>
      </c>
      <c r="D86" s="163" t="s">
        <v>797</v>
      </c>
      <c r="E86" s="163" t="s">
        <v>256</v>
      </c>
    </row>
    <row r="87" spans="1:17" ht="26.45">
      <c r="A87" s="962" t="s">
        <v>517</v>
      </c>
      <c r="B87" s="971" t="s">
        <v>549</v>
      </c>
      <c r="C87" s="162" t="s">
        <v>798</v>
      </c>
      <c r="D87" s="162" t="s">
        <v>799</v>
      </c>
      <c r="E87" s="162" t="s">
        <v>800</v>
      </c>
      <c r="F87" s="162" t="s">
        <v>801</v>
      </c>
      <c r="G87" s="178" t="s">
        <v>802</v>
      </c>
      <c r="H87" s="161" t="s">
        <v>803</v>
      </c>
      <c r="I87" s="162" t="s">
        <v>283</v>
      </c>
      <c r="J87" s="163" t="s">
        <v>256</v>
      </c>
    </row>
    <row r="88" spans="1:17" ht="13.15">
      <c r="A88" s="963"/>
      <c r="B88" s="936"/>
      <c r="C88" s="99"/>
      <c r="D88" s="52"/>
      <c r="E88" s="52"/>
      <c r="F88" s="8"/>
      <c r="G88" s="8"/>
      <c r="H88" s="60"/>
      <c r="I88" s="8"/>
    </row>
    <row r="89" spans="1:17" ht="15" customHeight="1">
      <c r="A89" s="115" t="s">
        <v>517</v>
      </c>
      <c r="B89" s="801" t="s">
        <v>550</v>
      </c>
      <c r="C89" s="162" t="s">
        <v>776</v>
      </c>
      <c r="D89" s="162" t="s">
        <v>777</v>
      </c>
      <c r="E89" s="162" t="s">
        <v>256</v>
      </c>
    </row>
    <row r="90" spans="1:17" ht="45" customHeight="1">
      <c r="A90" s="276" t="s">
        <v>804</v>
      </c>
      <c r="B90" s="811" t="s">
        <v>552</v>
      </c>
      <c r="C90" s="167" t="s">
        <v>215</v>
      </c>
      <c r="D90" s="167" t="s">
        <v>805</v>
      </c>
    </row>
    <row r="91" spans="1:17" ht="30" customHeight="1">
      <c r="A91" s="170" t="s">
        <v>553</v>
      </c>
      <c r="B91" s="172" t="s">
        <v>554</v>
      </c>
      <c r="C91" s="98"/>
    </row>
    <row r="92" spans="1:17" ht="15" customHeight="1">
      <c r="A92" s="70">
        <v>3.5</v>
      </c>
      <c r="B92" s="66" t="s">
        <v>555</v>
      </c>
      <c r="C92" s="70"/>
    </row>
    <row r="93" spans="1:17" ht="45" customHeight="1">
      <c r="A93" s="234" t="s">
        <v>806</v>
      </c>
      <c r="B93" s="76" t="s">
        <v>560</v>
      </c>
      <c r="C93" s="162" t="s">
        <v>215</v>
      </c>
      <c r="D93" s="162" t="s">
        <v>234</v>
      </c>
      <c r="E93" s="12"/>
      <c r="F93" s="12"/>
      <c r="G93" s="12"/>
      <c r="H93" s="12"/>
      <c r="I93" s="12"/>
      <c r="J93" s="12"/>
      <c r="K93" s="12"/>
      <c r="L93" s="12"/>
      <c r="M93" s="12"/>
      <c r="N93" s="12"/>
      <c r="O93" s="12"/>
      <c r="P93" s="12"/>
      <c r="Q93" s="12"/>
    </row>
    <row r="94" spans="1:17" ht="30" customHeight="1">
      <c r="A94" s="946" t="s">
        <v>418</v>
      </c>
      <c r="B94" s="924" t="s">
        <v>807</v>
      </c>
      <c r="C94" s="162" t="s">
        <v>808</v>
      </c>
      <c r="D94" s="162" t="s">
        <v>809</v>
      </c>
      <c r="E94" s="162" t="s">
        <v>810</v>
      </c>
      <c r="F94" s="162" t="s">
        <v>811</v>
      </c>
      <c r="G94" s="162" t="s">
        <v>283</v>
      </c>
      <c r="H94" s="12"/>
      <c r="I94" s="12"/>
      <c r="J94" s="12"/>
      <c r="K94" s="12"/>
      <c r="L94" s="12"/>
      <c r="M94" s="12"/>
      <c r="N94" s="12"/>
      <c r="O94" s="12"/>
      <c r="P94" s="12"/>
      <c r="Q94" s="12"/>
    </row>
    <row r="95" spans="1:17" ht="12.75" customHeight="1">
      <c r="A95" s="947"/>
      <c r="B95" s="925"/>
      <c r="C95" s="262"/>
      <c r="D95" s="12"/>
      <c r="E95" s="12"/>
      <c r="F95" s="12"/>
      <c r="G95" s="12"/>
      <c r="H95" s="12"/>
      <c r="I95" s="12"/>
      <c r="J95" s="12"/>
      <c r="K95" s="12"/>
      <c r="L95" s="12"/>
      <c r="M95" s="12"/>
      <c r="N95" s="12"/>
      <c r="O95" s="12"/>
      <c r="P95" s="12"/>
      <c r="Q95" s="12"/>
    </row>
    <row r="96" spans="1:17" ht="30" customHeight="1">
      <c r="A96" s="946" t="s">
        <v>418</v>
      </c>
      <c r="B96" s="924" t="s">
        <v>562</v>
      </c>
      <c r="C96" s="162" t="s">
        <v>808</v>
      </c>
      <c r="D96" s="162" t="s">
        <v>809</v>
      </c>
      <c r="E96" s="162" t="s">
        <v>810</v>
      </c>
      <c r="F96" s="162" t="s">
        <v>811</v>
      </c>
      <c r="G96" s="162" t="s">
        <v>283</v>
      </c>
      <c r="H96" s="12"/>
      <c r="I96" s="12"/>
      <c r="J96" s="12"/>
      <c r="K96" s="12"/>
      <c r="L96" s="12"/>
      <c r="M96" s="12"/>
      <c r="N96" s="12"/>
      <c r="O96" s="12"/>
      <c r="P96" s="12"/>
      <c r="Q96" s="12"/>
    </row>
    <row r="97" spans="1:17" ht="12.75" customHeight="1">
      <c r="A97" s="947"/>
      <c r="B97" s="925"/>
      <c r="C97" s="278"/>
      <c r="D97" s="12"/>
      <c r="E97" s="12"/>
      <c r="F97" s="12"/>
      <c r="G97" s="12"/>
      <c r="H97" s="12"/>
      <c r="I97" s="12"/>
      <c r="J97" s="12"/>
      <c r="K97" s="12"/>
      <c r="L97" s="12"/>
      <c r="M97" s="12"/>
      <c r="N97" s="12"/>
      <c r="O97" s="12"/>
      <c r="P97" s="12"/>
      <c r="Q97" s="12"/>
    </row>
    <row r="98" spans="1:17" ht="30" customHeight="1">
      <c r="A98" s="276" t="s">
        <v>812</v>
      </c>
      <c r="B98" s="76" t="s">
        <v>564</v>
      </c>
      <c r="C98" s="166" t="s">
        <v>215</v>
      </c>
      <c r="D98" s="166" t="s">
        <v>234</v>
      </c>
      <c r="E98" s="12"/>
      <c r="F98" s="12"/>
      <c r="G98" s="12"/>
      <c r="H98" s="12"/>
      <c r="I98" s="12"/>
      <c r="J98" s="12"/>
      <c r="K98" s="12"/>
      <c r="L98" s="12"/>
      <c r="M98" s="12"/>
      <c r="N98" s="12"/>
      <c r="O98" s="12"/>
      <c r="P98" s="12"/>
      <c r="Q98" s="12"/>
    </row>
    <row r="99" spans="1:17" ht="30" customHeight="1">
      <c r="A99" s="795" t="s">
        <v>563</v>
      </c>
      <c r="B99" s="76" t="s">
        <v>813</v>
      </c>
      <c r="C99" s="167" t="s">
        <v>215</v>
      </c>
      <c r="D99" s="167" t="s">
        <v>234</v>
      </c>
      <c r="E99" s="12"/>
      <c r="F99" s="12"/>
      <c r="G99" s="12"/>
      <c r="H99" s="12"/>
      <c r="I99" s="12"/>
      <c r="J99" s="12"/>
      <c r="K99" s="12"/>
      <c r="L99" s="12"/>
      <c r="M99" s="12"/>
      <c r="N99" s="12"/>
      <c r="O99" s="12"/>
      <c r="P99" s="12"/>
      <c r="Q99" s="12"/>
    </row>
    <row r="100" spans="1:17" ht="30" customHeight="1">
      <c r="A100" s="231" t="s">
        <v>814</v>
      </c>
      <c r="B100" s="76" t="s">
        <v>566</v>
      </c>
      <c r="C100" s="167" t="s">
        <v>215</v>
      </c>
      <c r="D100" s="167" t="s">
        <v>234</v>
      </c>
      <c r="E100" s="12"/>
      <c r="F100" s="12"/>
      <c r="G100" s="12"/>
      <c r="H100" s="12"/>
      <c r="I100" s="12"/>
      <c r="J100" s="12"/>
      <c r="K100" s="12"/>
      <c r="L100" s="12"/>
      <c r="M100" s="12"/>
      <c r="N100" s="12"/>
      <c r="O100" s="12"/>
      <c r="P100" s="12"/>
      <c r="Q100" s="12"/>
    </row>
    <row r="101" spans="1:17" ht="30" customHeight="1">
      <c r="A101" s="795" t="s">
        <v>567</v>
      </c>
      <c r="B101" s="76" t="s">
        <v>568</v>
      </c>
      <c r="C101" s="167" t="s">
        <v>215</v>
      </c>
      <c r="D101" s="167" t="s">
        <v>234</v>
      </c>
      <c r="E101" s="12"/>
      <c r="F101" s="12"/>
      <c r="G101" s="12"/>
      <c r="H101" s="12"/>
      <c r="I101" s="12"/>
      <c r="J101" s="12"/>
      <c r="K101" s="12"/>
      <c r="L101" s="12"/>
      <c r="M101" s="12"/>
      <c r="N101" s="12"/>
      <c r="O101" s="12"/>
      <c r="P101" s="12"/>
      <c r="Q101" s="12"/>
    </row>
    <row r="102" spans="1:17" ht="30" customHeight="1">
      <c r="A102" s="795" t="s">
        <v>815</v>
      </c>
      <c r="B102" s="76" t="s">
        <v>816</v>
      </c>
      <c r="C102" s="167" t="s">
        <v>215</v>
      </c>
      <c r="D102" s="167" t="s">
        <v>234</v>
      </c>
      <c r="E102" s="12"/>
      <c r="F102" s="12"/>
      <c r="G102" s="12"/>
      <c r="H102" s="12"/>
      <c r="I102" s="12"/>
      <c r="J102" s="12"/>
      <c r="K102" s="12"/>
      <c r="L102" s="12"/>
      <c r="M102" s="12"/>
      <c r="N102" s="12"/>
      <c r="O102" s="12"/>
      <c r="P102" s="12"/>
      <c r="Q102" s="12"/>
    </row>
    <row r="103" spans="1:17" ht="30" customHeight="1">
      <c r="A103" s="170" t="s">
        <v>569</v>
      </c>
      <c r="B103" s="171" t="s">
        <v>570</v>
      </c>
      <c r="C103" s="98"/>
      <c r="D103" s="12"/>
      <c r="E103" s="12"/>
      <c r="F103" s="12"/>
      <c r="G103" s="12"/>
      <c r="H103" s="12"/>
      <c r="I103" s="12"/>
      <c r="J103" s="12"/>
      <c r="K103" s="12"/>
      <c r="L103" s="12"/>
      <c r="M103" s="12"/>
      <c r="N103" s="12"/>
      <c r="O103" s="12"/>
      <c r="P103" s="12"/>
      <c r="Q103" s="12"/>
    </row>
    <row r="104" spans="1:17" ht="15" customHeight="1">
      <c r="A104" s="70">
        <v>3.6</v>
      </c>
      <c r="B104" s="66" t="s">
        <v>571</v>
      </c>
      <c r="C104" s="189"/>
    </row>
    <row r="105" spans="1:17" ht="60" customHeight="1">
      <c r="A105" s="234" t="s">
        <v>817</v>
      </c>
      <c r="B105" s="811" t="s">
        <v>573</v>
      </c>
      <c r="C105" s="166" t="s">
        <v>215</v>
      </c>
      <c r="D105" s="166" t="s">
        <v>234</v>
      </c>
      <c r="M105" s="8"/>
      <c r="N105" s="8"/>
      <c r="O105" s="8"/>
      <c r="P105" s="8"/>
    </row>
    <row r="106" spans="1:17" ht="45" customHeight="1">
      <c r="A106" s="234" t="s">
        <v>818</v>
      </c>
      <c r="B106" s="811" t="s">
        <v>576</v>
      </c>
      <c r="C106" s="166" t="s">
        <v>215</v>
      </c>
      <c r="D106" s="166" t="s">
        <v>234</v>
      </c>
      <c r="G106" s="8"/>
      <c r="H106" s="8"/>
      <c r="I106" s="8"/>
      <c r="J106" s="8"/>
      <c r="L106" s="8"/>
      <c r="M106" s="8"/>
      <c r="N106" s="8"/>
      <c r="O106" s="8"/>
      <c r="P106" s="8"/>
      <c r="Q106" s="15"/>
    </row>
    <row r="107" spans="1:17" s="15" customFormat="1" ht="15" customHeight="1">
      <c r="A107" s="145">
        <v>4</v>
      </c>
      <c r="B107" s="126" t="s">
        <v>577</v>
      </c>
      <c r="C107" s="126"/>
      <c r="D107" s="8"/>
      <c r="E107" s="8"/>
      <c r="F107" s="8"/>
      <c r="G107" s="8"/>
      <c r="H107" s="8"/>
      <c r="I107" s="8"/>
      <c r="J107" s="8"/>
      <c r="K107" s="8"/>
      <c r="L107" s="8"/>
      <c r="M107" s="14"/>
      <c r="N107" s="14"/>
      <c r="O107" s="14"/>
      <c r="P107" s="14"/>
    </row>
    <row r="108" spans="1:17" ht="15" customHeight="1">
      <c r="A108" s="235">
        <v>4.0999999999999996</v>
      </c>
      <c r="B108" s="236" t="s">
        <v>819</v>
      </c>
      <c r="C108" s="211"/>
      <c r="D108" s="12"/>
      <c r="E108" s="12"/>
      <c r="F108" s="12"/>
      <c r="G108" s="12"/>
      <c r="H108" s="12"/>
      <c r="I108" s="12"/>
      <c r="J108" s="12"/>
      <c r="K108" s="12"/>
      <c r="L108" s="12"/>
      <c r="M108" s="12"/>
      <c r="N108" s="12"/>
      <c r="O108" s="12"/>
      <c r="P108" s="12"/>
      <c r="Q108" s="12"/>
    </row>
    <row r="109" spans="1:17" s="15" customFormat="1" ht="30" customHeight="1">
      <c r="A109" s="730" t="s">
        <v>418</v>
      </c>
      <c r="B109" s="43" t="s">
        <v>579</v>
      </c>
      <c r="C109" s="162" t="s">
        <v>820</v>
      </c>
      <c r="D109" s="162" t="s">
        <v>821</v>
      </c>
      <c r="E109" s="162" t="s">
        <v>822</v>
      </c>
      <c r="F109" s="162" t="s">
        <v>823</v>
      </c>
      <c r="G109" s="14"/>
      <c r="H109" s="14"/>
      <c r="I109" s="14"/>
      <c r="J109" s="14"/>
      <c r="K109" s="8"/>
      <c r="L109" s="14"/>
      <c r="M109" s="14"/>
      <c r="N109" s="14"/>
      <c r="O109" s="14"/>
      <c r="P109" s="14"/>
      <c r="Q109" s="95"/>
    </row>
    <row r="110" spans="1:17" s="15" customFormat="1" ht="30" customHeight="1">
      <c r="A110" s="730" t="s">
        <v>418</v>
      </c>
      <c r="B110" s="43" t="s">
        <v>581</v>
      </c>
      <c r="C110" s="162" t="s">
        <v>824</v>
      </c>
      <c r="D110" s="162" t="s">
        <v>825</v>
      </c>
      <c r="E110" s="162" t="s">
        <v>826</v>
      </c>
      <c r="F110" s="162" t="s">
        <v>827</v>
      </c>
      <c r="G110" s="8"/>
      <c r="H110" s="8"/>
      <c r="I110" s="8"/>
      <c r="J110" s="8"/>
      <c r="K110" s="8"/>
      <c r="L110" s="8"/>
      <c r="M110" s="14"/>
      <c r="N110" s="14"/>
      <c r="O110" s="14"/>
      <c r="P110" s="14"/>
    </row>
    <row r="111" spans="1:17" s="15" customFormat="1" ht="15" customHeight="1">
      <c r="A111" s="730" t="s">
        <v>418</v>
      </c>
      <c r="B111" s="43" t="s">
        <v>583</v>
      </c>
      <c r="C111" s="162" t="s">
        <v>828</v>
      </c>
      <c r="D111" s="162" t="s">
        <v>829</v>
      </c>
      <c r="E111" s="162" t="s">
        <v>830</v>
      </c>
      <c r="F111" s="162" t="s">
        <v>831</v>
      </c>
      <c r="G111" s="162" t="s">
        <v>832</v>
      </c>
      <c r="H111" s="14"/>
      <c r="I111" s="14"/>
      <c r="J111" s="14"/>
      <c r="K111" s="8"/>
      <c r="L111" s="14"/>
      <c r="M111" s="14"/>
      <c r="N111" s="14"/>
      <c r="O111" s="14"/>
      <c r="P111" s="14"/>
      <c r="Q111" s="12"/>
    </row>
    <row r="112" spans="1:17" s="15" customFormat="1" ht="30" customHeight="1">
      <c r="A112" s="730" t="s">
        <v>833</v>
      </c>
      <c r="B112" s="43" t="s">
        <v>834</v>
      </c>
      <c r="C112" s="166" t="s">
        <v>215</v>
      </c>
      <c r="D112" s="166" t="s">
        <v>234</v>
      </c>
    </row>
    <row r="113" spans="1:17" s="15" customFormat="1" ht="30" customHeight="1">
      <c r="A113" s="730" t="s">
        <v>835</v>
      </c>
      <c r="B113" s="43" t="s">
        <v>836</v>
      </c>
      <c r="C113" s="166" t="s">
        <v>215</v>
      </c>
      <c r="D113" s="166" t="s">
        <v>234</v>
      </c>
    </row>
    <row r="114" spans="1:17" s="15" customFormat="1" ht="65.099999999999994" customHeight="1">
      <c r="A114" s="276" t="s">
        <v>837</v>
      </c>
      <c r="B114" s="43" t="s">
        <v>838</v>
      </c>
      <c r="C114" s="166" t="s">
        <v>215</v>
      </c>
      <c r="D114" s="166" t="s">
        <v>234</v>
      </c>
    </row>
    <row r="115" spans="1:17" s="15" customFormat="1" ht="15" customHeight="1">
      <c r="A115" s="730" t="s">
        <v>839</v>
      </c>
      <c r="B115" s="43" t="s">
        <v>840</v>
      </c>
      <c r="C115" s="166" t="s">
        <v>215</v>
      </c>
      <c r="D115" s="166" t="s">
        <v>234</v>
      </c>
    </row>
    <row r="116" spans="1:17" s="15" customFormat="1" ht="30" customHeight="1">
      <c r="A116" s="730" t="s">
        <v>841</v>
      </c>
      <c r="B116" s="43" t="s">
        <v>842</v>
      </c>
      <c r="C116" s="166" t="s">
        <v>215</v>
      </c>
      <c r="D116" s="166" t="s">
        <v>234</v>
      </c>
    </row>
    <row r="117" spans="1:17" s="15" customFormat="1" ht="30" customHeight="1">
      <c r="A117" s="170" t="s">
        <v>843</v>
      </c>
      <c r="B117" s="171" t="s">
        <v>844</v>
      </c>
      <c r="C117" s="98"/>
    </row>
    <row r="118" spans="1:17" ht="15" customHeight="1">
      <c r="A118" s="280">
        <v>4.2</v>
      </c>
      <c r="B118" s="281" t="s">
        <v>845</v>
      </c>
      <c r="C118" s="282"/>
      <c r="D118" s="12"/>
      <c r="E118" s="12"/>
      <c r="F118" s="12"/>
      <c r="G118" s="12"/>
      <c r="H118" s="12"/>
      <c r="I118" s="12"/>
      <c r="J118" s="12"/>
      <c r="K118" s="12"/>
      <c r="L118" s="12"/>
      <c r="M118" s="12"/>
      <c r="N118" s="12"/>
      <c r="O118" s="12"/>
      <c r="P118" s="12"/>
      <c r="Q118" s="12"/>
    </row>
    <row r="119" spans="1:17" ht="45" customHeight="1">
      <c r="A119" s="967" t="s">
        <v>846</v>
      </c>
      <c r="B119" s="786" t="s">
        <v>847</v>
      </c>
      <c r="C119" s="162" t="s">
        <v>848</v>
      </c>
      <c r="D119" s="162" t="s">
        <v>849</v>
      </c>
      <c r="J119" s="12"/>
      <c r="K119" s="12"/>
      <c r="L119" s="12"/>
      <c r="M119" s="12"/>
      <c r="N119" s="12"/>
      <c r="O119" s="12"/>
      <c r="P119" s="12"/>
      <c r="Q119" s="12"/>
    </row>
    <row r="120" spans="1:17" ht="45" customHeight="1">
      <c r="A120" s="968"/>
      <c r="B120" s="76" t="s">
        <v>586</v>
      </c>
      <c r="C120" s="162" t="s">
        <v>850</v>
      </c>
      <c r="D120" s="162" t="s">
        <v>851</v>
      </c>
      <c r="E120" s="162" t="s">
        <v>852</v>
      </c>
      <c r="G120" s="8"/>
      <c r="H120" s="8"/>
      <c r="I120" s="8"/>
      <c r="J120" s="12"/>
      <c r="K120" s="12"/>
      <c r="L120" s="12"/>
      <c r="M120" s="12"/>
      <c r="N120" s="12"/>
      <c r="O120" s="12"/>
      <c r="P120" s="12"/>
      <c r="Q120" s="12"/>
    </row>
    <row r="121" spans="1:17" s="15" customFormat="1" ht="30" customHeight="1">
      <c r="A121" s="968"/>
      <c r="B121" s="43" t="s">
        <v>853</v>
      </c>
      <c r="C121" s="162" t="s">
        <v>854</v>
      </c>
      <c r="D121" s="162" t="s">
        <v>855</v>
      </c>
      <c r="E121" s="162" t="s">
        <v>856</v>
      </c>
      <c r="F121" s="162" t="s">
        <v>857</v>
      </c>
      <c r="G121" s="162" t="s">
        <v>858</v>
      </c>
      <c r="H121" s="162" t="s">
        <v>859</v>
      </c>
      <c r="I121" s="162" t="s">
        <v>860</v>
      </c>
    </row>
    <row r="122" spans="1:17" s="15" customFormat="1" ht="15" customHeight="1">
      <c r="A122" s="969"/>
      <c r="B122" s="43" t="s">
        <v>861</v>
      </c>
      <c r="C122" s="98"/>
      <c r="D122" s="8"/>
      <c r="E122" s="8"/>
      <c r="F122" s="8"/>
      <c r="G122" s="8"/>
      <c r="H122" s="8"/>
      <c r="I122" s="8"/>
    </row>
    <row r="123" spans="1:17" s="15" customFormat="1" ht="30" customHeight="1">
      <c r="A123" s="170" t="s">
        <v>862</v>
      </c>
      <c r="B123" s="171" t="s">
        <v>863</v>
      </c>
      <c r="C123" s="98"/>
    </row>
    <row r="124" spans="1:17" ht="15" customHeight="1">
      <c r="A124" s="235">
        <v>4.3</v>
      </c>
      <c r="B124" s="236" t="s">
        <v>864</v>
      </c>
      <c r="C124" s="270"/>
      <c r="D124" s="12"/>
      <c r="E124" s="12"/>
      <c r="F124" s="12"/>
      <c r="G124" s="12"/>
      <c r="H124" s="12"/>
      <c r="I124" s="12"/>
      <c r="J124" s="12"/>
      <c r="K124" s="12"/>
      <c r="L124" s="12"/>
      <c r="M124" s="12"/>
      <c r="N124" s="12"/>
      <c r="O124" s="12"/>
      <c r="P124" s="12"/>
      <c r="Q124" s="12"/>
    </row>
    <row r="125" spans="1:17" s="15" customFormat="1" ht="30" customHeight="1">
      <c r="A125" s="970" t="s">
        <v>865</v>
      </c>
      <c r="B125" s="786" t="s">
        <v>866</v>
      </c>
      <c r="C125" s="162" t="s">
        <v>215</v>
      </c>
      <c r="D125" s="162" t="s">
        <v>234</v>
      </c>
      <c r="E125" s="12"/>
      <c r="F125" s="12"/>
      <c r="G125" s="12"/>
      <c r="H125" s="12"/>
      <c r="I125" s="12"/>
      <c r="J125" s="12"/>
      <c r="K125" s="12"/>
      <c r="L125" s="12"/>
      <c r="M125" s="12"/>
      <c r="N125" s="12"/>
      <c r="O125" s="12"/>
      <c r="P125" s="12"/>
    </row>
    <row r="126" spans="1:17" s="15" customFormat="1" ht="30" customHeight="1">
      <c r="A126" s="944"/>
      <c r="B126" s="786" t="s">
        <v>867</v>
      </c>
      <c r="C126" s="162" t="s">
        <v>215</v>
      </c>
      <c r="D126" s="162" t="s">
        <v>234</v>
      </c>
      <c r="E126" s="12"/>
      <c r="F126" s="12"/>
      <c r="G126" s="12"/>
      <c r="H126" s="12"/>
      <c r="I126" s="12"/>
      <c r="J126" s="12"/>
      <c r="K126" s="12"/>
      <c r="L126" s="12"/>
      <c r="M126" s="12"/>
      <c r="N126" s="12"/>
      <c r="O126" s="12"/>
      <c r="P126" s="12"/>
    </row>
    <row r="127" spans="1:17" s="15" customFormat="1" ht="30" customHeight="1">
      <c r="A127" s="944"/>
      <c r="B127" s="786" t="s">
        <v>868</v>
      </c>
      <c r="C127" s="162" t="s">
        <v>869</v>
      </c>
      <c r="D127" s="162" t="s">
        <v>234</v>
      </c>
      <c r="E127" s="12"/>
      <c r="F127" s="12"/>
      <c r="G127" s="12"/>
      <c r="H127" s="12"/>
      <c r="I127" s="12"/>
      <c r="J127" s="12"/>
      <c r="K127" s="12"/>
      <c r="L127" s="12"/>
      <c r="M127" s="12"/>
      <c r="N127" s="12"/>
      <c r="O127" s="12"/>
      <c r="P127" s="12"/>
    </row>
    <row r="128" spans="1:17" s="15" customFormat="1" ht="30" customHeight="1">
      <c r="A128" s="945"/>
      <c r="B128" s="222" t="s">
        <v>870</v>
      </c>
      <c r="C128" s="163" t="s">
        <v>791</v>
      </c>
      <c r="D128" s="163" t="s">
        <v>216</v>
      </c>
      <c r="E128" s="163" t="s">
        <v>714</v>
      </c>
      <c r="F128" s="163" t="s">
        <v>715</v>
      </c>
      <c r="G128" s="163" t="s">
        <v>256</v>
      </c>
      <c r="H128" s="12"/>
      <c r="I128" s="12"/>
      <c r="J128" s="12"/>
      <c r="K128" s="12"/>
      <c r="L128" s="12"/>
      <c r="M128" s="12"/>
      <c r="N128" s="12"/>
      <c r="O128" s="12"/>
      <c r="P128" s="12"/>
    </row>
    <row r="129" spans="1:17" s="15" customFormat="1" ht="30" customHeight="1">
      <c r="A129" s="802" t="s">
        <v>871</v>
      </c>
      <c r="B129" s="391" t="s">
        <v>872</v>
      </c>
      <c r="C129" s="162" t="s">
        <v>873</v>
      </c>
      <c r="D129" s="162" t="s">
        <v>874</v>
      </c>
      <c r="E129" s="12"/>
      <c r="F129" s="12"/>
      <c r="G129" s="12"/>
      <c r="H129" s="12"/>
      <c r="I129" s="12"/>
      <c r="J129" s="12"/>
      <c r="K129" s="12"/>
      <c r="L129" s="12"/>
      <c r="M129" s="12"/>
      <c r="N129" s="12"/>
      <c r="O129" s="12"/>
      <c r="P129" s="12"/>
    </row>
    <row r="130" spans="1:17" ht="15" customHeight="1">
      <c r="A130" s="730" t="s">
        <v>418</v>
      </c>
      <c r="B130" s="83" t="s">
        <v>591</v>
      </c>
      <c r="C130" s="162" t="s">
        <v>875</v>
      </c>
      <c r="D130" s="162" t="s">
        <v>876</v>
      </c>
      <c r="E130" s="162" t="s">
        <v>877</v>
      </c>
      <c r="F130" s="162" t="s">
        <v>878</v>
      </c>
      <c r="G130" s="162" t="s">
        <v>879</v>
      </c>
      <c r="H130" s="8"/>
      <c r="I130" s="8"/>
      <c r="J130" s="12"/>
      <c r="K130" s="12"/>
      <c r="L130" s="12"/>
      <c r="M130" s="12"/>
      <c r="N130" s="12"/>
      <c r="O130" s="12"/>
      <c r="P130" s="12"/>
      <c r="Q130" s="12"/>
    </row>
    <row r="131" spans="1:17" ht="15" customHeight="1">
      <c r="A131" s="730" t="s">
        <v>418</v>
      </c>
      <c r="B131" s="811" t="s">
        <v>592</v>
      </c>
      <c r="C131" s="163" t="s">
        <v>880</v>
      </c>
      <c r="D131" s="163" t="s">
        <v>881</v>
      </c>
      <c r="E131" s="163" t="s">
        <v>882</v>
      </c>
      <c r="F131" s="163" t="s">
        <v>883</v>
      </c>
      <c r="G131" s="163" t="s">
        <v>884</v>
      </c>
      <c r="H131" s="12"/>
      <c r="I131" s="12"/>
      <c r="J131" s="12"/>
      <c r="K131" s="12"/>
      <c r="L131" s="12"/>
      <c r="M131" s="12"/>
      <c r="N131" s="12"/>
      <c r="O131" s="12"/>
      <c r="P131" s="12"/>
      <c r="Q131" s="12"/>
    </row>
    <row r="132" spans="1:17" ht="30" customHeight="1">
      <c r="A132" s="730" t="s">
        <v>418</v>
      </c>
      <c r="B132" s="811" t="s">
        <v>594</v>
      </c>
      <c r="C132" s="163" t="s">
        <v>880</v>
      </c>
      <c r="D132" s="163" t="s">
        <v>885</v>
      </c>
      <c r="E132" s="163" t="s">
        <v>886</v>
      </c>
      <c r="F132" s="163" t="s">
        <v>887</v>
      </c>
      <c r="G132" s="163" t="s">
        <v>888</v>
      </c>
      <c r="H132" s="163" t="s">
        <v>889</v>
      </c>
      <c r="I132" s="163" t="s">
        <v>890</v>
      </c>
      <c r="J132" s="163" t="s">
        <v>891</v>
      </c>
      <c r="K132" s="163" t="s">
        <v>892</v>
      </c>
      <c r="L132" s="12"/>
      <c r="M132" s="12"/>
      <c r="N132" s="12"/>
      <c r="O132" s="12"/>
      <c r="P132" s="12"/>
      <c r="Q132" s="12"/>
    </row>
    <row r="133" spans="1:17" s="15" customFormat="1" ht="30" customHeight="1">
      <c r="A133" s="170" t="s">
        <v>893</v>
      </c>
      <c r="B133" s="171" t="s">
        <v>894</v>
      </c>
      <c r="C133" s="42"/>
      <c r="D133" s="12"/>
      <c r="E133" s="12"/>
      <c r="F133" s="12"/>
      <c r="G133" s="12"/>
      <c r="H133" s="12"/>
      <c r="I133" s="12"/>
      <c r="J133" s="12"/>
      <c r="K133" s="12"/>
      <c r="L133" s="12"/>
      <c r="M133" s="12"/>
      <c r="N133" s="12"/>
      <c r="O133" s="12"/>
      <c r="P133" s="12"/>
    </row>
    <row r="134" spans="1:17" ht="15" customHeight="1">
      <c r="A134" s="70">
        <v>4.4000000000000004</v>
      </c>
      <c r="B134" s="66" t="s">
        <v>895</v>
      </c>
      <c r="C134" s="67"/>
      <c r="D134" s="12"/>
      <c r="E134" s="12"/>
      <c r="F134" s="12"/>
      <c r="G134" s="12"/>
      <c r="H134" s="12"/>
      <c r="I134" s="12"/>
      <c r="J134" s="12"/>
      <c r="K134" s="12"/>
      <c r="L134" s="12"/>
      <c r="M134" s="12"/>
      <c r="N134" s="12"/>
      <c r="O134" s="12"/>
      <c r="P134" s="12"/>
      <c r="Q134" s="12"/>
    </row>
    <row r="135" spans="1:17" ht="30" customHeight="1">
      <c r="A135" s="730" t="s">
        <v>418</v>
      </c>
      <c r="B135" s="811" t="s">
        <v>595</v>
      </c>
      <c r="C135" s="163" t="s">
        <v>896</v>
      </c>
      <c r="D135" s="163" t="s">
        <v>897</v>
      </c>
      <c r="E135" s="163" t="s">
        <v>898</v>
      </c>
      <c r="F135" s="163" t="s">
        <v>899</v>
      </c>
      <c r="G135" s="163" t="s">
        <v>900</v>
      </c>
      <c r="H135" s="163" t="s">
        <v>901</v>
      </c>
      <c r="I135" s="163" t="s">
        <v>902</v>
      </c>
      <c r="J135" s="163" t="s">
        <v>903</v>
      </c>
      <c r="K135" s="12"/>
      <c r="L135" s="12"/>
      <c r="M135" s="12"/>
      <c r="N135" s="12"/>
      <c r="O135" s="12"/>
      <c r="P135" s="12"/>
      <c r="Q135" s="12"/>
    </row>
    <row r="136" spans="1:17" ht="30" customHeight="1">
      <c r="A136" s="730" t="s">
        <v>904</v>
      </c>
      <c r="B136" s="811" t="s">
        <v>905</v>
      </c>
      <c r="C136" s="168" t="s">
        <v>215</v>
      </c>
      <c r="D136" s="168" t="s">
        <v>234</v>
      </c>
      <c r="E136" s="12"/>
      <c r="F136" s="12"/>
      <c r="G136" s="12"/>
      <c r="H136" s="12"/>
      <c r="I136" s="12"/>
      <c r="J136" s="12"/>
      <c r="K136" s="12"/>
      <c r="L136" s="12"/>
      <c r="M136" s="12"/>
      <c r="N136" s="12"/>
      <c r="O136" s="12"/>
      <c r="P136" s="12"/>
      <c r="Q136" s="12"/>
    </row>
    <row r="137" spans="1:17" ht="30" customHeight="1">
      <c r="A137" s="730" t="s">
        <v>906</v>
      </c>
      <c r="B137" s="811" t="s">
        <v>907</v>
      </c>
      <c r="C137" s="168" t="s">
        <v>215</v>
      </c>
      <c r="D137" s="168" t="s">
        <v>234</v>
      </c>
      <c r="E137" s="12"/>
      <c r="F137" s="12"/>
      <c r="G137" s="12"/>
      <c r="H137" s="12"/>
      <c r="I137" s="12"/>
      <c r="J137" s="12"/>
      <c r="K137" s="12"/>
      <c r="L137" s="12"/>
      <c r="M137" s="12"/>
      <c r="N137" s="12"/>
      <c r="O137" s="12"/>
      <c r="P137" s="12"/>
      <c r="Q137" s="12"/>
    </row>
    <row r="138" spans="1:17" ht="30" customHeight="1">
      <c r="A138" s="370" t="s">
        <v>908</v>
      </c>
      <c r="B138" s="811" t="s">
        <v>909</v>
      </c>
      <c r="C138" s="168" t="s">
        <v>215</v>
      </c>
      <c r="D138" s="168" t="s">
        <v>234</v>
      </c>
      <c r="E138" s="12"/>
      <c r="F138" s="12"/>
      <c r="G138" s="12"/>
      <c r="H138" s="12"/>
      <c r="I138" s="12"/>
      <c r="J138" s="12"/>
      <c r="K138" s="12"/>
      <c r="L138" s="12"/>
      <c r="M138" s="12"/>
      <c r="N138" s="12"/>
      <c r="O138" s="12"/>
      <c r="P138" s="12"/>
      <c r="Q138" s="12"/>
    </row>
    <row r="139" spans="1:17" ht="30" customHeight="1">
      <c r="A139" s="730" t="s">
        <v>910</v>
      </c>
      <c r="B139" s="811" t="s">
        <v>911</v>
      </c>
      <c r="C139" s="168" t="s">
        <v>215</v>
      </c>
      <c r="D139" s="168" t="s">
        <v>234</v>
      </c>
      <c r="E139" s="12"/>
      <c r="F139" s="12"/>
      <c r="G139" s="12"/>
      <c r="H139" s="12"/>
      <c r="I139" s="12"/>
      <c r="J139" s="12"/>
      <c r="K139" s="12"/>
      <c r="L139" s="12"/>
      <c r="M139" s="12"/>
      <c r="N139" s="12"/>
      <c r="O139" s="12"/>
      <c r="P139" s="12"/>
      <c r="Q139" s="12"/>
    </row>
    <row r="140" spans="1:17" ht="45" customHeight="1">
      <c r="A140" s="730" t="s">
        <v>912</v>
      </c>
      <c r="B140" s="811" t="s">
        <v>913</v>
      </c>
      <c r="C140" s="168" t="s">
        <v>215</v>
      </c>
      <c r="D140" s="168" t="s">
        <v>234</v>
      </c>
      <c r="E140" s="12"/>
      <c r="F140" s="12"/>
      <c r="G140" s="12"/>
      <c r="H140" s="12"/>
      <c r="I140" s="12"/>
      <c r="J140" s="12"/>
      <c r="K140" s="12"/>
      <c r="L140" s="12"/>
      <c r="M140" s="12"/>
      <c r="N140" s="12"/>
      <c r="O140" s="12"/>
      <c r="P140" s="12"/>
      <c r="Q140" s="12"/>
    </row>
    <row r="141" spans="1:17" s="15" customFormat="1" ht="30" customHeight="1">
      <c r="A141" s="170" t="s">
        <v>914</v>
      </c>
      <c r="B141" s="171" t="s">
        <v>915</v>
      </c>
      <c r="C141" s="42"/>
    </row>
    <row r="142" spans="1:17" ht="15" customHeight="1">
      <c r="A142" s="235">
        <v>4.5</v>
      </c>
      <c r="B142" s="236" t="s">
        <v>916</v>
      </c>
      <c r="C142" s="270"/>
      <c r="D142" s="12"/>
      <c r="E142" s="12"/>
      <c r="F142" s="12"/>
      <c r="G142" s="12"/>
      <c r="H142" s="12"/>
      <c r="I142" s="12"/>
      <c r="J142" s="12"/>
      <c r="K142" s="12"/>
      <c r="L142" s="12"/>
      <c r="M142" s="12"/>
      <c r="N142" s="12"/>
      <c r="O142" s="12"/>
      <c r="P142" s="12"/>
      <c r="Q142" s="12"/>
    </row>
    <row r="143" spans="1:17" s="15" customFormat="1" ht="30" customHeight="1">
      <c r="A143" s="943" t="s">
        <v>917</v>
      </c>
      <c r="B143" s="811" t="s">
        <v>918</v>
      </c>
      <c r="C143" s="168" t="s">
        <v>215</v>
      </c>
      <c r="D143" s="168" t="s">
        <v>234</v>
      </c>
    </row>
    <row r="144" spans="1:17" s="15" customFormat="1" ht="30" customHeight="1">
      <c r="A144" s="945"/>
      <c r="B144" s="811" t="s">
        <v>919</v>
      </c>
      <c r="C144" s="168" t="s">
        <v>215</v>
      </c>
      <c r="D144" s="168" t="s">
        <v>234</v>
      </c>
    </row>
    <row r="145" spans="1:17" s="15" customFormat="1" ht="30" customHeight="1">
      <c r="A145" s="795" t="s">
        <v>920</v>
      </c>
      <c r="B145" s="786" t="s">
        <v>921</v>
      </c>
      <c r="C145" s="168" t="s">
        <v>215</v>
      </c>
      <c r="D145" s="168" t="s">
        <v>234</v>
      </c>
    </row>
    <row r="146" spans="1:17" s="15" customFormat="1" ht="30" customHeight="1">
      <c r="A146" s="795" t="s">
        <v>922</v>
      </c>
      <c r="B146" s="786" t="s">
        <v>923</v>
      </c>
      <c r="C146" s="168" t="s">
        <v>215</v>
      </c>
      <c r="D146" s="168" t="s">
        <v>234</v>
      </c>
    </row>
    <row r="147" spans="1:17" s="15" customFormat="1" ht="30" customHeight="1">
      <c r="A147" s="795" t="s">
        <v>924</v>
      </c>
      <c r="B147" s="786" t="s">
        <v>925</v>
      </c>
      <c r="C147" s="168" t="s">
        <v>215</v>
      </c>
      <c r="D147" s="168" t="s">
        <v>234</v>
      </c>
    </row>
    <row r="148" spans="1:17" s="15" customFormat="1" ht="30" customHeight="1">
      <c r="A148" s="170" t="s">
        <v>926</v>
      </c>
      <c r="B148" s="171" t="s">
        <v>927</v>
      </c>
      <c r="C148" s="42"/>
    </row>
    <row r="149" spans="1:17" ht="15" customHeight="1">
      <c r="A149" s="145">
        <v>5</v>
      </c>
      <c r="B149" s="126" t="s">
        <v>597</v>
      </c>
      <c r="C149" s="124"/>
    </row>
    <row r="150" spans="1:17" ht="15" customHeight="1">
      <c r="A150" s="235">
        <v>5.0999999999999996</v>
      </c>
      <c r="B150" s="236" t="s">
        <v>928</v>
      </c>
      <c r="C150" s="270"/>
      <c r="D150" s="12"/>
      <c r="E150" s="12"/>
      <c r="F150" s="12"/>
      <c r="G150" s="12"/>
      <c r="H150" s="12"/>
      <c r="I150" s="12"/>
      <c r="J150" s="12"/>
      <c r="K150" s="12"/>
      <c r="L150" s="12"/>
      <c r="M150" s="12"/>
      <c r="N150" s="12"/>
      <c r="O150" s="12"/>
      <c r="P150" s="12"/>
      <c r="Q150" s="12"/>
    </row>
    <row r="151" spans="1:17" ht="45" customHeight="1">
      <c r="A151" s="795" t="s">
        <v>929</v>
      </c>
      <c r="B151" s="76" t="s">
        <v>930</v>
      </c>
      <c r="C151" s="168" t="s">
        <v>215</v>
      </c>
      <c r="D151" s="168" t="s">
        <v>234</v>
      </c>
      <c r="E151" s="12"/>
      <c r="F151" s="12"/>
      <c r="G151" s="12"/>
      <c r="H151" s="12"/>
      <c r="I151" s="12"/>
      <c r="J151" s="12"/>
      <c r="K151" s="12"/>
      <c r="L151" s="12"/>
      <c r="M151" s="12"/>
      <c r="N151" s="12"/>
      <c r="O151" s="12"/>
      <c r="P151" s="12"/>
      <c r="Q151" s="12"/>
    </row>
    <row r="152" spans="1:17" ht="45" customHeight="1">
      <c r="A152" s="795" t="s">
        <v>931</v>
      </c>
      <c r="B152" s="76" t="s">
        <v>932</v>
      </c>
      <c r="C152" s="168" t="s">
        <v>215</v>
      </c>
      <c r="D152" s="168" t="s">
        <v>234</v>
      </c>
      <c r="E152" s="12"/>
      <c r="F152" s="12"/>
      <c r="G152" s="12"/>
      <c r="H152" s="12"/>
      <c r="I152" s="12"/>
      <c r="J152" s="12"/>
      <c r="K152" s="12"/>
      <c r="L152" s="12"/>
      <c r="M152" s="12"/>
      <c r="N152" s="12"/>
      <c r="O152" s="12"/>
      <c r="P152" s="12"/>
      <c r="Q152" s="12"/>
    </row>
    <row r="153" spans="1:17" ht="45" customHeight="1">
      <c r="A153" s="795" t="s">
        <v>933</v>
      </c>
      <c r="B153" s="76" t="s">
        <v>934</v>
      </c>
      <c r="C153" s="168" t="s">
        <v>215</v>
      </c>
      <c r="D153" s="168" t="s">
        <v>234</v>
      </c>
      <c r="E153" s="12"/>
      <c r="F153" s="12"/>
      <c r="G153" s="12"/>
      <c r="H153" s="12"/>
      <c r="I153" s="12"/>
      <c r="J153" s="12"/>
      <c r="K153" s="12"/>
      <c r="L153" s="12"/>
      <c r="M153" s="12"/>
      <c r="N153" s="12"/>
      <c r="O153" s="12"/>
      <c r="P153" s="12"/>
      <c r="Q153" s="12"/>
    </row>
    <row r="154" spans="1:17" ht="30" customHeight="1">
      <c r="A154" s="795" t="s">
        <v>935</v>
      </c>
      <c r="B154" s="12" t="s">
        <v>936</v>
      </c>
      <c r="C154" s="168" t="s">
        <v>215</v>
      </c>
      <c r="D154" s="168" t="s">
        <v>234</v>
      </c>
      <c r="E154" s="12"/>
      <c r="F154" s="12"/>
      <c r="G154" s="12"/>
      <c r="H154" s="12"/>
      <c r="I154" s="12"/>
      <c r="J154" s="12"/>
      <c r="K154" s="12"/>
      <c r="L154" s="12"/>
      <c r="M154" s="12"/>
      <c r="N154" s="12"/>
      <c r="O154" s="12"/>
      <c r="P154" s="12"/>
      <c r="Q154" s="12"/>
    </row>
    <row r="155" spans="1:17" ht="60" customHeight="1">
      <c r="A155" s="795" t="s">
        <v>937</v>
      </c>
      <c r="B155" s="76" t="s">
        <v>938</v>
      </c>
      <c r="C155" s="168" t="s">
        <v>215</v>
      </c>
      <c r="D155" s="168" t="s">
        <v>234</v>
      </c>
      <c r="E155" s="12"/>
      <c r="F155" s="12"/>
      <c r="G155" s="12"/>
      <c r="H155" s="12"/>
      <c r="I155" s="12"/>
      <c r="J155" s="12"/>
      <c r="K155" s="12"/>
      <c r="L155" s="12"/>
      <c r="M155" s="12"/>
      <c r="N155" s="12"/>
      <c r="O155" s="12"/>
      <c r="P155" s="12"/>
      <c r="Q155" s="12"/>
    </row>
    <row r="156" spans="1:17" ht="30" customHeight="1">
      <c r="A156" s="170" t="s">
        <v>939</v>
      </c>
      <c r="B156" s="171" t="s">
        <v>940</v>
      </c>
      <c r="C156" s="42"/>
      <c r="D156" s="12"/>
      <c r="E156" s="12"/>
      <c r="F156" s="12"/>
      <c r="G156" s="12"/>
      <c r="H156" s="12"/>
      <c r="I156" s="12"/>
      <c r="J156" s="12"/>
      <c r="K156" s="12"/>
      <c r="L156" s="12"/>
      <c r="M156" s="12"/>
      <c r="N156" s="12"/>
      <c r="O156" s="12"/>
      <c r="P156" s="12"/>
      <c r="Q156" s="12"/>
    </row>
    <row r="157" spans="1:17" ht="15" customHeight="1">
      <c r="A157" s="285">
        <v>5.2</v>
      </c>
      <c r="B157" s="287" t="s">
        <v>941</v>
      </c>
      <c r="C157" s="268"/>
      <c r="D157" s="12"/>
      <c r="E157" s="12"/>
      <c r="F157" s="12"/>
      <c r="G157" s="12"/>
      <c r="H157" s="12"/>
      <c r="I157" s="12"/>
      <c r="J157" s="12"/>
      <c r="K157" s="12"/>
      <c r="L157" s="12"/>
      <c r="M157" s="12"/>
      <c r="N157" s="12"/>
      <c r="O157" s="12"/>
      <c r="P157" s="12"/>
      <c r="Q157" s="12"/>
    </row>
    <row r="158" spans="1:17" ht="45" customHeight="1">
      <c r="A158" s="795" t="s">
        <v>942</v>
      </c>
      <c r="B158" s="76" t="s">
        <v>943</v>
      </c>
      <c r="C158" s="168" t="s">
        <v>215</v>
      </c>
      <c r="D158" s="168" t="s">
        <v>234</v>
      </c>
      <c r="E158" s="12"/>
      <c r="F158" s="12"/>
      <c r="G158" s="12"/>
      <c r="H158" s="12"/>
      <c r="I158" s="12"/>
      <c r="J158" s="12"/>
      <c r="K158" s="12"/>
      <c r="L158" s="12"/>
      <c r="M158" s="12"/>
      <c r="N158" s="12"/>
      <c r="O158" s="12"/>
      <c r="P158" s="12"/>
      <c r="Q158" s="12"/>
    </row>
    <row r="159" spans="1:17" ht="30" customHeight="1">
      <c r="A159" s="795" t="s">
        <v>944</v>
      </c>
      <c r="B159" s="76" t="s">
        <v>945</v>
      </c>
      <c r="C159" s="168" t="s">
        <v>215</v>
      </c>
      <c r="D159" s="168" t="s">
        <v>234</v>
      </c>
      <c r="E159" s="12"/>
      <c r="F159" s="12"/>
      <c r="G159" s="12"/>
      <c r="H159" s="12"/>
      <c r="I159" s="12"/>
      <c r="J159" s="12"/>
      <c r="K159" s="12"/>
      <c r="L159" s="12"/>
      <c r="M159" s="12"/>
      <c r="N159" s="12"/>
      <c r="O159" s="12"/>
      <c r="P159" s="12"/>
      <c r="Q159" s="12"/>
    </row>
    <row r="160" spans="1:17" ht="30" customHeight="1">
      <c r="A160" s="795" t="s">
        <v>946</v>
      </c>
      <c r="B160" s="76" t="s">
        <v>947</v>
      </c>
      <c r="C160" s="168" t="s">
        <v>215</v>
      </c>
      <c r="D160" s="168" t="s">
        <v>234</v>
      </c>
      <c r="E160" s="12"/>
      <c r="F160" s="12"/>
      <c r="G160" s="12"/>
      <c r="H160" s="12"/>
      <c r="I160" s="12"/>
      <c r="J160" s="12"/>
      <c r="K160" s="12"/>
      <c r="L160" s="12"/>
      <c r="M160" s="12"/>
      <c r="N160" s="12"/>
      <c r="O160" s="12"/>
      <c r="P160" s="12"/>
      <c r="Q160" s="12"/>
    </row>
    <row r="161" spans="1:17" ht="15" customHeight="1">
      <c r="A161" s="285">
        <v>5.3</v>
      </c>
      <c r="B161" s="287" t="s">
        <v>948</v>
      </c>
      <c r="C161" s="268"/>
      <c r="D161" s="12"/>
      <c r="E161" s="12"/>
      <c r="F161" s="12"/>
      <c r="G161" s="12"/>
      <c r="H161" s="12"/>
      <c r="I161" s="12"/>
      <c r="J161" s="12"/>
      <c r="K161" s="12"/>
      <c r="L161" s="12"/>
      <c r="M161" s="12"/>
      <c r="N161" s="12"/>
      <c r="O161" s="12"/>
      <c r="P161" s="12"/>
      <c r="Q161" s="12"/>
    </row>
    <row r="162" spans="1:17" ht="30" customHeight="1">
      <c r="A162" s="795">
        <v>5.3</v>
      </c>
      <c r="B162" s="76" t="s">
        <v>949</v>
      </c>
      <c r="C162" s="168" t="s">
        <v>215</v>
      </c>
      <c r="D162" s="168" t="s">
        <v>234</v>
      </c>
      <c r="E162" s="12"/>
      <c r="F162" s="12"/>
      <c r="G162" s="12"/>
      <c r="H162" s="12"/>
      <c r="I162" s="12"/>
      <c r="J162" s="12"/>
      <c r="K162" s="12"/>
      <c r="L162" s="12"/>
      <c r="M162" s="12"/>
      <c r="N162" s="12"/>
      <c r="O162" s="12"/>
      <c r="P162" s="12"/>
      <c r="Q162" s="12"/>
    </row>
    <row r="163" spans="1:17" ht="15" customHeight="1">
      <c r="A163" s="70">
        <v>5.4</v>
      </c>
      <c r="B163" s="272" t="s">
        <v>950</v>
      </c>
      <c r="C163" s="270"/>
      <c r="D163" s="12"/>
      <c r="E163" s="12"/>
      <c r="F163" s="12"/>
      <c r="G163" s="12"/>
      <c r="H163" s="12"/>
      <c r="I163" s="12"/>
      <c r="J163" s="12"/>
      <c r="K163" s="12"/>
      <c r="L163" s="12"/>
      <c r="M163" s="12"/>
      <c r="N163" s="12"/>
      <c r="O163" s="12"/>
      <c r="P163" s="12"/>
      <c r="Q163" s="12"/>
    </row>
    <row r="164" spans="1:17" ht="30" customHeight="1">
      <c r="A164" s="795">
        <v>5.4</v>
      </c>
      <c r="B164" s="786" t="s">
        <v>951</v>
      </c>
      <c r="C164" s="168" t="s">
        <v>215</v>
      </c>
      <c r="D164" s="168" t="s">
        <v>234</v>
      </c>
      <c r="E164" s="12"/>
      <c r="F164" s="12"/>
      <c r="G164" s="12"/>
      <c r="H164" s="12"/>
      <c r="I164" s="12"/>
      <c r="J164" s="12"/>
      <c r="K164" s="12"/>
      <c r="L164" s="12"/>
      <c r="M164" s="12"/>
      <c r="N164" s="12"/>
      <c r="O164" s="12"/>
      <c r="P164" s="12"/>
      <c r="Q164" s="12"/>
    </row>
    <row r="165" spans="1:17" ht="15" customHeight="1">
      <c r="A165" s="235">
        <v>5.5</v>
      </c>
      <c r="B165" s="272" t="s">
        <v>952</v>
      </c>
      <c r="C165" s="270"/>
      <c r="D165" s="12"/>
      <c r="E165" s="12"/>
      <c r="F165" s="12"/>
      <c r="G165" s="12"/>
      <c r="H165" s="12"/>
      <c r="I165" s="12"/>
      <c r="J165" s="12"/>
      <c r="K165" s="12"/>
      <c r="L165" s="12"/>
      <c r="M165" s="12"/>
      <c r="N165" s="12"/>
      <c r="O165" s="12"/>
      <c r="P165" s="12"/>
      <c r="Q165" s="12"/>
    </row>
    <row r="166" spans="1:17" s="15" customFormat="1" ht="45" customHeight="1">
      <c r="A166" s="943" t="s">
        <v>953</v>
      </c>
      <c r="B166" s="786" t="s">
        <v>954</v>
      </c>
      <c r="C166" s="168" t="s">
        <v>215</v>
      </c>
      <c r="D166" s="168" t="s">
        <v>234</v>
      </c>
      <c r="E166" s="12"/>
      <c r="F166" s="12"/>
      <c r="G166" s="12"/>
      <c r="H166" s="12"/>
      <c r="I166" s="12"/>
      <c r="J166" s="12"/>
      <c r="K166" s="12"/>
      <c r="L166" s="12"/>
      <c r="M166" s="12"/>
      <c r="N166" s="12"/>
      <c r="O166" s="12"/>
      <c r="P166" s="12"/>
    </row>
    <row r="167" spans="1:17" s="15" customFormat="1" ht="30" customHeight="1">
      <c r="A167" s="945"/>
      <c r="B167" s="786" t="s">
        <v>955</v>
      </c>
      <c r="C167" s="168" t="s">
        <v>215</v>
      </c>
      <c r="D167" s="168" t="s">
        <v>234</v>
      </c>
      <c r="E167" s="12"/>
      <c r="F167" s="12"/>
      <c r="G167" s="12"/>
      <c r="H167" s="12"/>
      <c r="I167" s="12"/>
      <c r="J167" s="12"/>
      <c r="K167" s="12"/>
      <c r="L167" s="12"/>
      <c r="M167" s="12"/>
      <c r="N167" s="12"/>
      <c r="O167" s="12"/>
      <c r="P167" s="12"/>
    </row>
    <row r="168" spans="1:17" s="15" customFormat="1" ht="45" customHeight="1">
      <c r="A168" s="795" t="s">
        <v>956</v>
      </c>
      <c r="B168" s="786" t="s">
        <v>957</v>
      </c>
      <c r="C168" s="168" t="s">
        <v>215</v>
      </c>
      <c r="D168" s="168" t="s">
        <v>234</v>
      </c>
      <c r="E168" s="12"/>
      <c r="F168" s="12"/>
      <c r="G168" s="12"/>
      <c r="H168" s="12"/>
      <c r="I168" s="12"/>
      <c r="J168" s="12"/>
      <c r="K168" s="12"/>
      <c r="L168" s="12"/>
      <c r="M168" s="12"/>
      <c r="N168" s="12"/>
      <c r="O168" s="12"/>
      <c r="P168" s="12"/>
    </row>
    <row r="169" spans="1:17" s="15" customFormat="1" ht="45" customHeight="1">
      <c r="A169" s="795" t="s">
        <v>958</v>
      </c>
      <c r="B169" s="786" t="s">
        <v>959</v>
      </c>
      <c r="C169" s="168" t="s">
        <v>215</v>
      </c>
      <c r="D169" s="168" t="s">
        <v>234</v>
      </c>
      <c r="E169" s="12"/>
      <c r="F169" s="12"/>
      <c r="G169" s="12"/>
      <c r="H169" s="12"/>
      <c r="I169" s="12"/>
      <c r="J169" s="12"/>
      <c r="K169" s="12"/>
      <c r="L169" s="12"/>
      <c r="M169" s="12"/>
      <c r="N169" s="12"/>
      <c r="O169" s="12"/>
      <c r="P169" s="12"/>
    </row>
    <row r="170" spans="1:17" s="15" customFormat="1" ht="30" customHeight="1">
      <c r="A170" s="170" t="s">
        <v>960</v>
      </c>
      <c r="B170" s="171" t="s">
        <v>961</v>
      </c>
      <c r="C170" s="42"/>
      <c r="D170" s="12"/>
      <c r="E170" s="12"/>
      <c r="F170" s="12"/>
      <c r="G170" s="12"/>
      <c r="H170" s="12"/>
      <c r="I170" s="12"/>
      <c r="J170" s="12"/>
      <c r="K170" s="12"/>
      <c r="L170" s="12"/>
      <c r="M170" s="12"/>
      <c r="N170" s="12"/>
      <c r="O170" s="12"/>
      <c r="P170" s="12"/>
    </row>
    <row r="171" spans="1:17" ht="15" customHeight="1">
      <c r="A171" s="285">
        <v>5.6</v>
      </c>
      <c r="B171" s="273" t="s">
        <v>962</v>
      </c>
      <c r="C171" s="268"/>
      <c r="D171" s="12"/>
      <c r="E171" s="12"/>
      <c r="F171" s="12"/>
      <c r="G171" s="12"/>
      <c r="H171" s="12"/>
      <c r="I171" s="12"/>
      <c r="J171" s="12"/>
      <c r="K171" s="12"/>
      <c r="L171" s="12"/>
      <c r="M171" s="12"/>
      <c r="N171" s="12"/>
      <c r="O171" s="12"/>
      <c r="P171" s="12"/>
      <c r="Q171" s="12"/>
    </row>
    <row r="172" spans="1:17" s="15" customFormat="1" ht="45" customHeight="1">
      <c r="A172" s="795" t="s">
        <v>963</v>
      </c>
      <c r="B172" s="786" t="s">
        <v>964</v>
      </c>
      <c r="C172" s="168" t="s">
        <v>215</v>
      </c>
      <c r="D172" s="168" t="s">
        <v>234</v>
      </c>
      <c r="E172" s="12"/>
      <c r="F172" s="12"/>
      <c r="G172" s="12"/>
      <c r="H172" s="12"/>
      <c r="I172" s="12"/>
      <c r="J172" s="12"/>
      <c r="K172" s="12"/>
      <c r="L172" s="12"/>
      <c r="M172" s="12"/>
      <c r="N172" s="12"/>
      <c r="O172" s="12"/>
      <c r="P172" s="12"/>
    </row>
    <row r="173" spans="1:17" s="15" customFormat="1" ht="30" customHeight="1">
      <c r="A173" s="802" t="s">
        <v>965</v>
      </c>
      <c r="B173" s="786" t="s">
        <v>966</v>
      </c>
      <c r="C173" s="168" t="s">
        <v>215</v>
      </c>
      <c r="D173" s="168" t="s">
        <v>234</v>
      </c>
      <c r="E173" s="12"/>
      <c r="F173" s="12"/>
      <c r="G173" s="12"/>
      <c r="H173" s="12"/>
      <c r="I173" s="12"/>
      <c r="J173" s="12"/>
      <c r="K173" s="12"/>
      <c r="L173" s="12"/>
      <c r="M173" s="12"/>
      <c r="N173" s="12"/>
      <c r="O173" s="12"/>
      <c r="P173" s="12"/>
    </row>
    <row r="174" spans="1:17" s="15" customFormat="1" ht="45" customHeight="1">
      <c r="A174" s="802" t="s">
        <v>967</v>
      </c>
      <c r="B174" s="392" t="s">
        <v>968</v>
      </c>
      <c r="C174" s="168" t="s">
        <v>215</v>
      </c>
      <c r="D174" s="168" t="s">
        <v>234</v>
      </c>
      <c r="E174" s="12"/>
      <c r="F174" s="12"/>
      <c r="G174" s="12"/>
      <c r="H174" s="12"/>
      <c r="I174" s="12"/>
      <c r="J174" s="12"/>
      <c r="K174" s="12"/>
      <c r="L174" s="12"/>
      <c r="M174" s="12"/>
      <c r="N174" s="12"/>
      <c r="O174" s="12"/>
      <c r="P174" s="12"/>
    </row>
    <row r="175" spans="1:17" s="15" customFormat="1" ht="30" customHeight="1">
      <c r="A175" s="802" t="s">
        <v>969</v>
      </c>
      <c r="B175" s="392" t="s">
        <v>970</v>
      </c>
      <c r="C175" s="168" t="s">
        <v>215</v>
      </c>
      <c r="D175" s="168" t="s">
        <v>234</v>
      </c>
      <c r="E175" s="12"/>
      <c r="F175" s="12"/>
      <c r="G175" s="12"/>
      <c r="H175" s="12"/>
      <c r="I175" s="12"/>
      <c r="J175" s="12"/>
      <c r="K175" s="12"/>
      <c r="L175" s="12"/>
      <c r="M175" s="12"/>
      <c r="N175" s="12"/>
      <c r="O175" s="12"/>
      <c r="P175" s="12"/>
    </row>
    <row r="176" spans="1:17" s="15" customFormat="1" ht="30" customHeight="1">
      <c r="A176" s="284" t="s">
        <v>971</v>
      </c>
      <c r="B176" s="283" t="s">
        <v>972</v>
      </c>
      <c r="C176" s="42"/>
      <c r="D176" s="12"/>
      <c r="E176" s="12"/>
      <c r="F176" s="12"/>
      <c r="G176" s="12"/>
      <c r="H176" s="12"/>
      <c r="I176" s="12"/>
      <c r="J176" s="12"/>
      <c r="K176" s="12"/>
      <c r="L176" s="12"/>
      <c r="M176" s="12"/>
      <c r="N176" s="12"/>
      <c r="O176" s="12"/>
      <c r="P176" s="12"/>
    </row>
    <row r="177" spans="1:44" ht="15" customHeight="1">
      <c r="A177" s="70">
        <v>5.7</v>
      </c>
      <c r="B177" s="85" t="s">
        <v>973</v>
      </c>
      <c r="C177" s="72"/>
      <c r="D177" s="12"/>
      <c r="E177" s="12"/>
      <c r="F177" s="12"/>
      <c r="G177" s="12"/>
      <c r="H177" s="12"/>
      <c r="I177" s="12"/>
      <c r="J177" s="12"/>
      <c r="K177" s="12"/>
      <c r="L177" s="12"/>
      <c r="M177" s="12"/>
      <c r="N177" s="12"/>
      <c r="O177" s="12"/>
      <c r="P177" s="12"/>
      <c r="Q177" s="12"/>
    </row>
    <row r="178" spans="1:44" s="15" customFormat="1" ht="45" customHeight="1">
      <c r="A178" s="795" t="s">
        <v>974</v>
      </c>
      <c r="B178" s="786" t="s">
        <v>975</v>
      </c>
      <c r="C178" s="168" t="s">
        <v>215</v>
      </c>
      <c r="D178" s="168" t="s">
        <v>234</v>
      </c>
      <c r="E178" s="12"/>
      <c r="F178" s="12"/>
      <c r="G178" s="12"/>
      <c r="H178" s="12"/>
      <c r="I178" s="12"/>
      <c r="J178" s="12"/>
      <c r="K178" s="12"/>
      <c r="L178" s="12"/>
      <c r="M178" s="12"/>
      <c r="N178" s="12"/>
      <c r="O178" s="12"/>
      <c r="P178" s="12"/>
    </row>
    <row r="179" spans="1:44" s="15" customFormat="1" ht="30" customHeight="1">
      <c r="A179" s="170" t="s">
        <v>976</v>
      </c>
      <c r="B179" s="171" t="s">
        <v>977</v>
      </c>
      <c r="C179" s="42"/>
      <c r="D179" s="12"/>
      <c r="E179" s="12"/>
      <c r="F179" s="12"/>
      <c r="G179" s="12"/>
      <c r="H179" s="12"/>
      <c r="I179" s="12"/>
      <c r="J179" s="12"/>
      <c r="K179" s="12"/>
      <c r="L179" s="12"/>
      <c r="M179" s="12"/>
      <c r="N179" s="12"/>
      <c r="O179" s="12"/>
      <c r="P179" s="12"/>
    </row>
    <row r="180" spans="1:44" ht="15" customHeight="1">
      <c r="A180" s="70">
        <v>5.8</v>
      </c>
      <c r="B180" s="85" t="s">
        <v>978</v>
      </c>
      <c r="C180" s="68"/>
      <c r="D180" s="12"/>
      <c r="E180" s="12"/>
      <c r="F180" s="12"/>
      <c r="G180" s="12"/>
      <c r="H180" s="12"/>
      <c r="I180" s="12"/>
      <c r="J180" s="12"/>
      <c r="K180" s="12"/>
      <c r="L180" s="12"/>
      <c r="M180" s="12"/>
      <c r="N180" s="12"/>
      <c r="O180" s="12"/>
      <c r="P180" s="12"/>
      <c r="Q180" s="12"/>
    </row>
    <row r="181" spans="1:44" ht="30" customHeight="1">
      <c r="A181" s="795" t="s">
        <v>979</v>
      </c>
      <c r="B181" s="76" t="s">
        <v>980</v>
      </c>
      <c r="C181" s="168" t="s">
        <v>215</v>
      </c>
      <c r="D181" s="168" t="s">
        <v>234</v>
      </c>
      <c r="E181" s="12"/>
      <c r="F181" s="12"/>
      <c r="G181" s="12"/>
      <c r="H181" s="12"/>
      <c r="I181" s="12"/>
      <c r="J181" s="12"/>
      <c r="K181" s="12"/>
      <c r="L181" s="12"/>
      <c r="M181" s="12"/>
      <c r="N181" s="12"/>
      <c r="O181" s="12"/>
      <c r="P181" s="12"/>
      <c r="Q181" s="12"/>
    </row>
    <row r="182" spans="1:44" s="14" customFormat="1" ht="15" customHeight="1">
      <c r="A182" s="145">
        <v>6</v>
      </c>
      <c r="B182" s="126" t="s">
        <v>981</v>
      </c>
      <c r="C182" s="379"/>
      <c r="Q182" s="95"/>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row>
    <row r="183" spans="1:44" s="14" customFormat="1" ht="15" customHeight="1">
      <c r="A183" s="70">
        <v>6.1</v>
      </c>
      <c r="B183" s="66" t="s">
        <v>610</v>
      </c>
      <c r="C183" s="100"/>
      <c r="Q183" s="95"/>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row>
    <row r="184" spans="1:44" s="14" customFormat="1" ht="60" customHeight="1">
      <c r="A184" s="795" t="s">
        <v>611</v>
      </c>
      <c r="B184" s="76" t="s">
        <v>982</v>
      </c>
      <c r="C184" s="168" t="s">
        <v>215</v>
      </c>
      <c r="D184" s="168" t="s">
        <v>234</v>
      </c>
      <c r="Q184" s="95"/>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row>
    <row r="185" spans="1:44" s="14" customFormat="1" ht="45" customHeight="1">
      <c r="A185" s="795" t="s">
        <v>614</v>
      </c>
      <c r="B185" s="76" t="s">
        <v>983</v>
      </c>
      <c r="C185" s="168" t="s">
        <v>215</v>
      </c>
      <c r="D185" s="168" t="s">
        <v>234</v>
      </c>
      <c r="Q185" s="95"/>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row>
    <row r="186" spans="1:44" s="14" customFormat="1" ht="30" customHeight="1">
      <c r="A186" s="795" t="s">
        <v>616</v>
      </c>
      <c r="B186" s="76" t="s">
        <v>617</v>
      </c>
      <c r="C186" s="168" t="s">
        <v>215</v>
      </c>
      <c r="D186" s="168" t="s">
        <v>234</v>
      </c>
      <c r="Q186" s="95"/>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row>
    <row r="187" spans="1:44" s="14" customFormat="1" ht="30" customHeight="1">
      <c r="A187" s="795" t="s">
        <v>618</v>
      </c>
      <c r="B187" s="786" t="s">
        <v>619</v>
      </c>
      <c r="C187" s="168" t="s">
        <v>215</v>
      </c>
      <c r="D187" s="168" t="s">
        <v>234</v>
      </c>
      <c r="Q187" s="95"/>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row>
    <row r="188" spans="1:44" s="14" customFormat="1" ht="15" customHeight="1">
      <c r="A188" s="70">
        <v>6.2</v>
      </c>
      <c r="B188" s="66" t="s">
        <v>620</v>
      </c>
      <c r="C188" s="101"/>
      <c r="Q188" s="95"/>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row>
    <row r="189" spans="1:44" s="14" customFormat="1" ht="30" customHeight="1">
      <c r="A189" s="795" t="s">
        <v>621</v>
      </c>
      <c r="B189" s="811" t="s">
        <v>984</v>
      </c>
      <c r="C189" s="163" t="s">
        <v>215</v>
      </c>
      <c r="D189" s="163" t="s">
        <v>985</v>
      </c>
      <c r="Q189" s="95"/>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row>
    <row r="190" spans="1:44" s="14" customFormat="1" ht="30" customHeight="1">
      <c r="A190" s="795" t="s">
        <v>418</v>
      </c>
      <c r="B190" s="810" t="s">
        <v>623</v>
      </c>
      <c r="C190" s="163" t="s">
        <v>986</v>
      </c>
      <c r="D190" s="163" t="s">
        <v>987</v>
      </c>
      <c r="Q190" s="95"/>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row>
    <row r="191" spans="1:44" s="14" customFormat="1" ht="30" customHeight="1">
      <c r="A191" s="234" t="s">
        <v>988</v>
      </c>
      <c r="B191" s="811" t="s">
        <v>626</v>
      </c>
      <c r="C191" s="168" t="s">
        <v>215</v>
      </c>
      <c r="D191" s="168" t="s">
        <v>234</v>
      </c>
      <c r="Q191" s="95"/>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row>
    <row r="192" spans="1:44" s="14" customFormat="1" ht="30" customHeight="1">
      <c r="A192" s="234" t="s">
        <v>989</v>
      </c>
      <c r="B192" s="811" t="s">
        <v>628</v>
      </c>
      <c r="C192" s="168" t="s">
        <v>215</v>
      </c>
      <c r="D192" s="168" t="s">
        <v>234</v>
      </c>
      <c r="Q192" s="95"/>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row>
    <row r="193" spans="1:44" s="14" customFormat="1" ht="60" customHeight="1">
      <c r="A193" s="234" t="s">
        <v>990</v>
      </c>
      <c r="B193" s="811" t="s">
        <v>630</v>
      </c>
      <c r="C193" s="168" t="s">
        <v>215</v>
      </c>
      <c r="D193" s="168" t="s">
        <v>234</v>
      </c>
      <c r="Q193" s="95"/>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row>
    <row r="194" spans="1:44" s="14" customFormat="1" ht="30" customHeight="1">
      <c r="A194" s="170" t="s">
        <v>976</v>
      </c>
      <c r="B194" s="171" t="s">
        <v>991</v>
      </c>
      <c r="C194" s="98"/>
      <c r="Q194" s="95"/>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row>
    <row r="195" spans="1:44" s="14" customFormat="1" ht="15" customHeight="1">
      <c r="A195" s="365">
        <v>7</v>
      </c>
      <c r="B195" s="380" t="s">
        <v>633</v>
      </c>
      <c r="C195" s="381"/>
      <c r="Q195" s="95"/>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row>
    <row r="196" spans="1:44" s="14" customFormat="1" ht="45" customHeight="1">
      <c r="A196" s="366" t="s">
        <v>992</v>
      </c>
      <c r="B196" s="31" t="s">
        <v>635</v>
      </c>
      <c r="C196" s="163" t="s">
        <v>215</v>
      </c>
      <c r="D196" s="163" t="s">
        <v>993</v>
      </c>
      <c r="Q196" s="95"/>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row>
    <row r="197" spans="1:44" s="14" customFormat="1" ht="30" customHeight="1">
      <c r="A197" s="170" t="s">
        <v>637</v>
      </c>
      <c r="B197" s="172" t="s">
        <v>638</v>
      </c>
      <c r="C197" s="98"/>
      <c r="Q197" s="95"/>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row>
    <row r="198" spans="1:44" s="14" customFormat="1" ht="15" customHeight="1">
      <c r="A198" s="145">
        <v>8</v>
      </c>
      <c r="B198" s="126" t="s">
        <v>639</v>
      </c>
      <c r="C198" s="379"/>
      <c r="Q198" s="95"/>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row>
    <row r="199" spans="1:44" ht="15" customHeight="1">
      <c r="A199" s="70">
        <v>8.1</v>
      </c>
      <c r="B199" s="85" t="s">
        <v>994</v>
      </c>
      <c r="C199" s="67"/>
      <c r="D199" s="12"/>
      <c r="E199" s="12"/>
      <c r="F199" s="12"/>
      <c r="G199" s="12"/>
      <c r="H199" s="12"/>
      <c r="I199" s="12"/>
      <c r="J199" s="12"/>
      <c r="K199" s="12"/>
      <c r="L199" s="12"/>
      <c r="M199" s="12"/>
      <c r="N199" s="12"/>
      <c r="O199" s="12"/>
      <c r="P199" s="12"/>
      <c r="Q199" s="12"/>
    </row>
    <row r="200" spans="1:44" ht="45" customHeight="1">
      <c r="A200" s="795" t="s">
        <v>643</v>
      </c>
      <c r="B200" s="43" t="s">
        <v>995</v>
      </c>
      <c r="C200" s="168" t="s">
        <v>215</v>
      </c>
      <c r="D200" s="168" t="s">
        <v>234</v>
      </c>
      <c r="E200" s="12"/>
      <c r="F200" s="12"/>
      <c r="G200" s="12"/>
      <c r="H200" s="12"/>
      <c r="I200" s="12"/>
      <c r="J200" s="12"/>
      <c r="K200" s="12"/>
      <c r="L200" s="12"/>
      <c r="M200" s="12"/>
      <c r="N200" s="12"/>
      <c r="O200" s="12"/>
      <c r="P200" s="12"/>
      <c r="Q200" s="12"/>
    </row>
    <row r="201" spans="1:44" ht="45" customHeight="1">
      <c r="A201" s="795" t="s">
        <v>645</v>
      </c>
      <c r="B201" s="43" t="s">
        <v>996</v>
      </c>
      <c r="C201" s="168" t="s">
        <v>215</v>
      </c>
      <c r="D201" s="168" t="s">
        <v>234</v>
      </c>
      <c r="E201" s="12"/>
      <c r="F201" s="12"/>
      <c r="G201" s="12"/>
      <c r="H201" s="12"/>
      <c r="I201" s="12"/>
      <c r="J201" s="12"/>
      <c r="K201" s="12"/>
      <c r="L201" s="12"/>
      <c r="M201" s="12"/>
      <c r="N201" s="12"/>
      <c r="O201" s="12"/>
      <c r="P201" s="12"/>
      <c r="Q201" s="12"/>
    </row>
    <row r="202" spans="1:44" ht="45" customHeight="1">
      <c r="A202" s="795" t="s">
        <v>647</v>
      </c>
      <c r="B202" s="43" t="s">
        <v>997</v>
      </c>
      <c r="C202" s="168" t="s">
        <v>215</v>
      </c>
      <c r="D202" s="168" t="s">
        <v>234</v>
      </c>
      <c r="E202" s="12"/>
      <c r="F202" s="12"/>
      <c r="G202" s="12"/>
      <c r="H202" s="12"/>
      <c r="I202" s="12"/>
      <c r="J202" s="12"/>
      <c r="K202" s="12"/>
      <c r="L202" s="12"/>
      <c r="M202" s="12"/>
      <c r="N202" s="12"/>
      <c r="O202" s="12"/>
      <c r="P202" s="12"/>
      <c r="Q202" s="12"/>
    </row>
    <row r="203" spans="1:44" ht="30" customHeight="1">
      <c r="A203" s="795" t="s">
        <v>998</v>
      </c>
      <c r="B203" s="43" t="s">
        <v>999</v>
      </c>
      <c r="C203" s="168" t="s">
        <v>215</v>
      </c>
      <c r="D203" s="168" t="s">
        <v>234</v>
      </c>
      <c r="E203" s="12"/>
      <c r="F203" s="12"/>
      <c r="G203" s="12"/>
      <c r="H203" s="12"/>
      <c r="I203" s="12"/>
      <c r="J203" s="12"/>
      <c r="K203" s="12"/>
      <c r="L203" s="12"/>
      <c r="M203" s="12"/>
      <c r="N203" s="12"/>
      <c r="O203" s="12"/>
      <c r="P203" s="12"/>
      <c r="Q203" s="12"/>
    </row>
    <row r="204" spans="1:44" ht="15" customHeight="1">
      <c r="A204" s="70">
        <v>8.1999999999999993</v>
      </c>
      <c r="B204" s="85" t="s">
        <v>1000</v>
      </c>
      <c r="C204" s="67"/>
      <c r="D204" s="12"/>
      <c r="E204" s="12"/>
      <c r="F204" s="12"/>
      <c r="G204" s="12"/>
      <c r="H204" s="12"/>
      <c r="I204" s="12"/>
      <c r="J204" s="12"/>
      <c r="K204" s="12"/>
      <c r="L204" s="12"/>
      <c r="M204" s="12"/>
      <c r="N204" s="12"/>
      <c r="O204" s="12"/>
      <c r="P204" s="12"/>
      <c r="Q204" s="12"/>
    </row>
    <row r="205" spans="1:44" ht="45" customHeight="1">
      <c r="A205" s="795" t="s">
        <v>650</v>
      </c>
      <c r="B205" s="43" t="s">
        <v>1001</v>
      </c>
      <c r="C205" s="168" t="s">
        <v>215</v>
      </c>
      <c r="D205" s="168" t="s">
        <v>234</v>
      </c>
      <c r="E205" s="12"/>
      <c r="F205" s="12"/>
      <c r="G205" s="12"/>
      <c r="H205" s="12"/>
      <c r="I205" s="12"/>
      <c r="J205" s="12"/>
      <c r="K205" s="12"/>
      <c r="L205" s="12"/>
      <c r="M205" s="12"/>
      <c r="N205" s="12"/>
      <c r="O205" s="12"/>
      <c r="P205" s="12"/>
      <c r="Q205" s="12"/>
    </row>
    <row r="206" spans="1:44" ht="45" customHeight="1">
      <c r="A206" s="795" t="s">
        <v>1002</v>
      </c>
      <c r="B206" s="43" t="s">
        <v>1003</v>
      </c>
      <c r="C206" s="168" t="s">
        <v>215</v>
      </c>
      <c r="D206" s="168" t="s">
        <v>234</v>
      </c>
      <c r="E206" s="12"/>
      <c r="F206" s="12"/>
      <c r="G206" s="12"/>
      <c r="H206" s="12"/>
      <c r="I206" s="12"/>
      <c r="J206" s="12"/>
      <c r="K206" s="12"/>
      <c r="L206" s="12"/>
      <c r="M206" s="12"/>
      <c r="N206" s="12"/>
      <c r="O206" s="12"/>
      <c r="P206" s="12"/>
      <c r="Q206" s="12"/>
    </row>
    <row r="207" spans="1:44" ht="30" customHeight="1">
      <c r="A207" s="170" t="s">
        <v>1004</v>
      </c>
      <c r="B207" s="172" t="s">
        <v>1005</v>
      </c>
      <c r="C207" s="77"/>
      <c r="D207" s="12"/>
      <c r="E207" s="12"/>
      <c r="F207" s="12"/>
      <c r="G207" s="12"/>
      <c r="H207" s="12"/>
      <c r="I207" s="12"/>
      <c r="J207" s="12"/>
      <c r="K207" s="12"/>
      <c r="L207" s="12"/>
      <c r="M207" s="12"/>
      <c r="N207" s="12"/>
      <c r="O207" s="12"/>
      <c r="P207" s="12"/>
      <c r="Q207" s="12"/>
    </row>
    <row r="208" spans="1:44" ht="15" customHeight="1">
      <c r="A208" s="70">
        <v>8.3000000000000007</v>
      </c>
      <c r="B208" s="85" t="s">
        <v>1006</v>
      </c>
      <c r="C208" s="67"/>
      <c r="D208" s="12"/>
      <c r="E208" s="12"/>
      <c r="F208" s="12"/>
      <c r="G208" s="12"/>
      <c r="H208" s="12"/>
      <c r="I208" s="12"/>
      <c r="J208" s="12"/>
      <c r="K208" s="12"/>
      <c r="L208" s="12"/>
      <c r="M208" s="12"/>
      <c r="N208" s="12"/>
      <c r="O208" s="12"/>
      <c r="P208" s="12"/>
      <c r="Q208" s="12"/>
    </row>
    <row r="209" spans="1:44" ht="30" customHeight="1">
      <c r="A209" s="795" t="s">
        <v>1002</v>
      </c>
      <c r="B209" s="43" t="s">
        <v>1007</v>
      </c>
      <c r="C209" s="168" t="s">
        <v>215</v>
      </c>
      <c r="D209" s="168" t="s">
        <v>234</v>
      </c>
      <c r="E209" s="12"/>
      <c r="F209" s="12"/>
      <c r="G209" s="12"/>
      <c r="H209" s="12"/>
      <c r="I209" s="12"/>
      <c r="J209" s="12"/>
      <c r="K209" s="12"/>
      <c r="L209" s="12"/>
      <c r="M209" s="12"/>
      <c r="N209" s="12"/>
      <c r="O209" s="12"/>
      <c r="P209" s="12"/>
      <c r="Q209" s="12"/>
    </row>
    <row r="210" spans="1:44" ht="15" customHeight="1">
      <c r="A210" s="70">
        <v>8.4</v>
      </c>
      <c r="B210" s="85" t="s">
        <v>640</v>
      </c>
      <c r="C210" s="67"/>
      <c r="D210" s="12"/>
      <c r="E210" s="12"/>
      <c r="F210" s="12"/>
      <c r="G210" s="12"/>
      <c r="H210" s="12"/>
      <c r="I210" s="12"/>
      <c r="J210" s="12"/>
      <c r="K210" s="12"/>
      <c r="L210" s="12"/>
      <c r="M210" s="12"/>
      <c r="N210" s="12"/>
      <c r="O210" s="12"/>
      <c r="P210" s="12"/>
      <c r="Q210" s="12"/>
    </row>
    <row r="211" spans="1:44" ht="30" customHeight="1">
      <c r="A211" s="795" t="s">
        <v>1008</v>
      </c>
      <c r="B211" s="43" t="s">
        <v>644</v>
      </c>
      <c r="C211" s="168" t="s">
        <v>215</v>
      </c>
      <c r="D211" s="168" t="s">
        <v>234</v>
      </c>
      <c r="E211" s="12"/>
      <c r="F211" s="12"/>
      <c r="G211" s="12"/>
      <c r="H211" s="12"/>
      <c r="I211" s="12"/>
      <c r="J211" s="12"/>
      <c r="K211" s="12"/>
      <c r="L211" s="12"/>
      <c r="M211" s="12"/>
      <c r="N211" s="12"/>
      <c r="O211" s="12"/>
      <c r="P211" s="12"/>
      <c r="Q211" s="12"/>
    </row>
    <row r="212" spans="1:44" ht="30" customHeight="1">
      <c r="A212" s="795" t="s">
        <v>1009</v>
      </c>
      <c r="B212" s="43" t="s">
        <v>646</v>
      </c>
      <c r="C212" s="168" t="s">
        <v>215</v>
      </c>
      <c r="D212" s="168" t="s">
        <v>234</v>
      </c>
      <c r="E212" s="12"/>
      <c r="F212" s="12"/>
      <c r="G212" s="12"/>
      <c r="H212" s="12"/>
      <c r="I212" s="12"/>
      <c r="J212" s="12"/>
      <c r="K212" s="12"/>
      <c r="L212" s="12"/>
      <c r="M212" s="12"/>
      <c r="N212" s="12"/>
      <c r="O212" s="12"/>
      <c r="P212" s="12"/>
      <c r="Q212" s="12"/>
    </row>
    <row r="213" spans="1:44" ht="45" customHeight="1">
      <c r="A213" s="795" t="s">
        <v>1010</v>
      </c>
      <c r="B213" s="43" t="s">
        <v>648</v>
      </c>
      <c r="C213" s="168" t="s">
        <v>215</v>
      </c>
      <c r="D213" s="168" t="s">
        <v>234</v>
      </c>
      <c r="E213" s="12"/>
      <c r="F213" s="12"/>
      <c r="G213" s="12"/>
      <c r="H213" s="12"/>
      <c r="I213" s="12"/>
      <c r="J213" s="12"/>
      <c r="K213" s="12"/>
      <c r="L213" s="12"/>
      <c r="M213" s="12"/>
      <c r="N213" s="12"/>
      <c r="O213" s="12"/>
      <c r="P213" s="12"/>
      <c r="Q213" s="12"/>
    </row>
    <row r="214" spans="1:44" ht="15" customHeight="1">
      <c r="A214" s="70">
        <v>8.5</v>
      </c>
      <c r="B214" s="85" t="s">
        <v>649</v>
      </c>
      <c r="C214" s="67"/>
      <c r="D214" s="12"/>
      <c r="E214" s="12"/>
      <c r="F214" s="12"/>
      <c r="G214" s="12"/>
      <c r="H214" s="12"/>
      <c r="I214" s="12"/>
      <c r="J214" s="12"/>
      <c r="K214" s="12"/>
      <c r="L214" s="12"/>
      <c r="M214" s="12"/>
      <c r="N214" s="12"/>
      <c r="O214" s="12"/>
      <c r="P214" s="12"/>
      <c r="Q214" s="12"/>
    </row>
    <row r="215" spans="1:44" ht="45" customHeight="1">
      <c r="A215" s="795" t="s">
        <v>1011</v>
      </c>
      <c r="B215" s="43" t="s">
        <v>651</v>
      </c>
      <c r="C215" s="168" t="s">
        <v>215</v>
      </c>
      <c r="D215" s="168" t="s">
        <v>234</v>
      </c>
      <c r="E215" s="12"/>
      <c r="F215" s="12"/>
      <c r="G215" s="12"/>
      <c r="H215" s="12"/>
      <c r="I215" s="12"/>
      <c r="J215" s="12"/>
      <c r="K215" s="12"/>
      <c r="L215" s="12"/>
      <c r="M215" s="12"/>
      <c r="N215" s="12"/>
      <c r="O215" s="12"/>
      <c r="P215" s="12"/>
      <c r="Q215" s="12"/>
    </row>
    <row r="216" spans="1:44" ht="30" customHeight="1">
      <c r="A216" s="170" t="s">
        <v>652</v>
      </c>
      <c r="B216" s="172" t="s">
        <v>653</v>
      </c>
      <c r="C216" s="77"/>
      <c r="D216" s="12"/>
      <c r="E216" s="12"/>
      <c r="F216" s="12"/>
      <c r="G216" s="12"/>
      <c r="H216" s="12"/>
      <c r="I216" s="12"/>
      <c r="J216" s="12"/>
      <c r="K216" s="12"/>
      <c r="L216" s="12"/>
      <c r="M216" s="12"/>
      <c r="N216" s="12"/>
      <c r="O216" s="12"/>
      <c r="P216" s="12"/>
      <c r="Q216" s="12"/>
    </row>
    <row r="217" spans="1:44" s="14" customFormat="1" ht="12" customHeight="1">
      <c r="A217" s="89"/>
      <c r="B217" s="12"/>
      <c r="Q217" s="95"/>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row>
  </sheetData>
  <mergeCells count="23">
    <mergeCell ref="A29:A30"/>
    <mergeCell ref="A31:A32"/>
    <mergeCell ref="A21:A22"/>
    <mergeCell ref="A68:A69"/>
    <mergeCell ref="B68:B69"/>
    <mergeCell ref="A58:A67"/>
    <mergeCell ref="A53:A56"/>
    <mergeCell ref="A166:A167"/>
    <mergeCell ref="B1:C1"/>
    <mergeCell ref="A119:A122"/>
    <mergeCell ref="A125:A128"/>
    <mergeCell ref="A143:A144"/>
    <mergeCell ref="B94:B95"/>
    <mergeCell ref="A96:A97"/>
    <mergeCell ref="B96:B97"/>
    <mergeCell ref="A94:A95"/>
    <mergeCell ref="A4:B4"/>
    <mergeCell ref="A5:B5"/>
    <mergeCell ref="A77:A80"/>
    <mergeCell ref="A83:A84"/>
    <mergeCell ref="A87:A88"/>
    <mergeCell ref="B87:B88"/>
    <mergeCell ref="A15:A17"/>
  </mergeCells>
  <dataValidations disablePrompts="1" count="1">
    <dataValidation allowBlank="1" showInputMessage="1" showErrorMessage="1" sqref="B26 B42 B49 B188 B72:B74 B70 B87 B104 B183 B68 B92 B76 B52 B82 B89 B108:B111 B118 B124 B138 B134:B135 B142 B157:B165 B150:B153 B155 B180:B181 B177 B171" xr:uid="{00000000-0002-0000-0500-000000000000}"/>
  </dataValidations>
  <printOptions verticalCentered="1"/>
  <pageMargins left="0.25" right="0.25" top="0.75" bottom="0.75" header="0.3" footer="0.3"/>
  <pageSetup paperSize="3" scale="85" fitToHeight="0" orientation="landscape" r:id="rId1"/>
  <headerFooter>
    <oddHeader>&amp;R&amp;P of &amp;N</oddHeader>
    <oddFooter>&amp;LHPD Design Guidelines - Mod Rehab&amp;RVersion 1.1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0" tint="-0.34998626667073579"/>
    <pageSetUpPr fitToPage="1"/>
  </sheetPr>
  <dimension ref="A1:AS146"/>
  <sheetViews>
    <sheetView showGridLines="0" topLeftCell="B1" zoomScaleNormal="100" workbookViewId="0">
      <pane ySplit="1" topLeftCell="A103" activePane="bottomLeft" state="frozen"/>
      <selection pane="bottomLeft" activeCell="I68" sqref="I68"/>
    </sheetView>
  </sheetViews>
  <sheetFormatPr defaultColWidth="9.140625" defaultRowHeight="14.25" customHeight="1"/>
  <cols>
    <col min="1" max="1" width="8.7109375" style="14" customWidth="1"/>
    <col min="2" max="2" width="60.7109375" style="12" customWidth="1"/>
    <col min="3" max="3" width="32.7109375" style="93" customWidth="1"/>
    <col min="4" max="17" width="20.7109375" style="14" customWidth="1"/>
    <col min="18" max="18" width="15.7109375" style="95" customWidth="1"/>
    <col min="19" max="16384" width="9.140625" style="12"/>
  </cols>
  <sheetData>
    <row r="1" spans="1:45" ht="35.1" customHeight="1">
      <c r="A1" s="384"/>
      <c r="B1" s="981" t="s">
        <v>413</v>
      </c>
      <c r="C1" s="981"/>
      <c r="D1" s="981"/>
      <c r="E1" s="981"/>
    </row>
    <row r="2" spans="1:45" ht="15" customHeight="1">
      <c r="A2" s="134"/>
      <c r="B2" s="904" t="s">
        <v>209</v>
      </c>
      <c r="C2" s="904"/>
      <c r="D2" s="243"/>
      <c r="E2" s="243"/>
    </row>
    <row r="3" spans="1:45" ht="15" customHeight="1">
      <c r="A3" s="134"/>
      <c r="B3" s="242"/>
      <c r="C3" s="267"/>
      <c r="D3" s="243"/>
      <c r="E3" s="243"/>
    </row>
    <row r="4" spans="1:45" ht="13.15">
      <c r="A4" s="884" t="s">
        <v>44</v>
      </c>
      <c r="B4" s="884"/>
      <c r="C4" s="112" t="s">
        <v>45</v>
      </c>
      <c r="D4" s="55"/>
    </row>
    <row r="5" spans="1:45" ht="12.75" customHeight="1">
      <c r="A5" s="884" t="s">
        <v>47</v>
      </c>
      <c r="B5" s="884"/>
      <c r="C5" s="96"/>
      <c r="D5" s="809" t="s">
        <v>210</v>
      </c>
      <c r="E5" s="809" t="s">
        <v>211</v>
      </c>
      <c r="F5" s="809" t="s">
        <v>212</v>
      </c>
      <c r="G5" s="809" t="s">
        <v>662</v>
      </c>
      <c r="H5" s="809" t="s">
        <v>214</v>
      </c>
    </row>
    <row r="6" spans="1:45" ht="15" customHeight="1">
      <c r="C6" s="14"/>
      <c r="J6" s="95"/>
      <c r="K6" s="12"/>
      <c r="L6" s="12"/>
      <c r="M6" s="12"/>
      <c r="N6" s="12"/>
      <c r="O6" s="12"/>
      <c r="P6" s="12"/>
      <c r="Q6" s="12"/>
      <c r="R6" s="12"/>
    </row>
    <row r="7" spans="1:45" s="15" customFormat="1" ht="15" customHeight="1">
      <c r="A7" s="790" t="s">
        <v>416</v>
      </c>
      <c r="B7" s="122" t="s">
        <v>417</v>
      </c>
      <c r="C7" s="169" t="s">
        <v>50</v>
      </c>
      <c r="D7" s="807"/>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row>
    <row r="8" spans="1:45" s="15" customFormat="1" ht="15" customHeight="1">
      <c r="A8" s="180" t="s">
        <v>418</v>
      </c>
      <c r="B8" s="181" t="s">
        <v>110</v>
      </c>
      <c r="C8" s="199" t="s">
        <v>111</v>
      </c>
      <c r="D8" s="135"/>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row>
    <row r="9" spans="1:45" s="15" customFormat="1" ht="15" customHeight="1">
      <c r="A9" s="139" t="s">
        <v>418</v>
      </c>
      <c r="B9" s="140" t="s">
        <v>112</v>
      </c>
      <c r="C9" s="200"/>
      <c r="D9" s="135"/>
    </row>
    <row r="10" spans="1:45" s="15" customFormat="1" ht="30" customHeight="1">
      <c r="A10" s="795" t="s">
        <v>418</v>
      </c>
      <c r="B10" s="41" t="s">
        <v>419</v>
      </c>
      <c r="C10" s="199" t="s">
        <v>420</v>
      </c>
      <c r="D10" s="135"/>
    </row>
    <row r="11" spans="1:45" s="15" customFormat="1" ht="15" customHeight="1">
      <c r="A11" s="795" t="s">
        <v>418</v>
      </c>
      <c r="B11" s="27" t="s">
        <v>114</v>
      </c>
      <c r="C11" s="199" t="s">
        <v>111</v>
      </c>
      <c r="D11" s="135"/>
    </row>
    <row r="12" spans="1:45" ht="12.75" customHeight="1">
      <c r="A12" s="141">
        <v>1</v>
      </c>
      <c r="B12" s="142" t="s">
        <v>421</v>
      </c>
      <c r="C12" s="201"/>
      <c r="D12" s="142"/>
    </row>
    <row r="13" spans="1:45" ht="30" customHeight="1">
      <c r="A13" s="223" t="s">
        <v>422</v>
      </c>
      <c r="B13" s="41" t="s">
        <v>423</v>
      </c>
      <c r="C13" s="202" t="s">
        <v>424</v>
      </c>
      <c r="D13" s="162" t="s">
        <v>666</v>
      </c>
      <c r="E13" s="162" t="s">
        <v>1012</v>
      </c>
      <c r="F13" s="162" t="s">
        <v>1013</v>
      </c>
    </row>
    <row r="14" spans="1:45" ht="30" customHeight="1">
      <c r="A14" s="170" t="s">
        <v>425</v>
      </c>
      <c r="B14" s="171" t="s">
        <v>426</v>
      </c>
      <c r="C14" s="203"/>
      <c r="D14" s="163" t="s">
        <v>1014</v>
      </c>
      <c r="E14" s="163" t="s">
        <v>1015</v>
      </c>
      <c r="F14" s="176" t="s">
        <v>1016</v>
      </c>
      <c r="G14" s="163" t="s">
        <v>1017</v>
      </c>
    </row>
    <row r="15" spans="1:45" ht="15" customHeight="1">
      <c r="A15" s="114" t="s">
        <v>427</v>
      </c>
      <c r="B15" s="62" t="s">
        <v>428</v>
      </c>
      <c r="C15" s="265" t="s">
        <v>429</v>
      </c>
      <c r="D15" s="163" t="s">
        <v>1018</v>
      </c>
      <c r="E15" s="163" t="s">
        <v>1019</v>
      </c>
      <c r="F15" s="163" t="s">
        <v>1020</v>
      </c>
    </row>
    <row r="16" spans="1:45" ht="45" customHeight="1">
      <c r="A16" s="114" t="s">
        <v>427</v>
      </c>
      <c r="B16" s="62" t="s">
        <v>1021</v>
      </c>
      <c r="C16" s="204"/>
      <c r="D16" s="163" t="s">
        <v>1022</v>
      </c>
      <c r="E16" s="163" t="s">
        <v>1023</v>
      </c>
      <c r="F16" s="163" t="s">
        <v>1024</v>
      </c>
      <c r="R16" s="12"/>
    </row>
    <row r="17" spans="1:12" ht="15" customHeight="1">
      <c r="A17" s="114" t="s">
        <v>427</v>
      </c>
      <c r="B17" s="63" t="s">
        <v>432</v>
      </c>
      <c r="C17" s="202" t="s">
        <v>424</v>
      </c>
      <c r="D17" s="163" t="s">
        <v>215</v>
      </c>
      <c r="E17" s="163" t="s">
        <v>216</v>
      </c>
      <c r="F17" s="163" t="s">
        <v>256</v>
      </c>
    </row>
    <row r="18" spans="1:12" ht="26.45">
      <c r="A18" s="960">
        <v>1.2</v>
      </c>
      <c r="B18" s="41" t="s">
        <v>433</v>
      </c>
      <c r="C18" s="984" t="s">
        <v>434</v>
      </c>
      <c r="D18" s="162" t="s">
        <v>320</v>
      </c>
      <c r="E18" s="162" t="s">
        <v>321</v>
      </c>
      <c r="F18" s="162" t="s">
        <v>670</v>
      </c>
    </row>
    <row r="19" spans="1:12" ht="39.6">
      <c r="A19" s="960"/>
      <c r="B19" s="786" t="s">
        <v>435</v>
      </c>
      <c r="C19" s="984"/>
      <c r="D19" s="162" t="s">
        <v>671</v>
      </c>
      <c r="E19" s="162" t="s">
        <v>673</v>
      </c>
      <c r="F19" s="162" t="s">
        <v>674</v>
      </c>
      <c r="G19" s="162" t="s">
        <v>675</v>
      </c>
    </row>
    <row r="20" spans="1:12" ht="30" customHeight="1">
      <c r="A20" s="173" t="s">
        <v>436</v>
      </c>
      <c r="B20" s="786" t="s">
        <v>437</v>
      </c>
      <c r="C20" s="202" t="s">
        <v>1025</v>
      </c>
      <c r="D20" s="162" t="s">
        <v>1026</v>
      </c>
      <c r="E20" s="162" t="s">
        <v>1027</v>
      </c>
      <c r="F20" s="162" t="s">
        <v>1028</v>
      </c>
      <c r="G20" s="162" t="s">
        <v>1029</v>
      </c>
      <c r="H20" s="162" t="s">
        <v>1030</v>
      </c>
      <c r="I20" s="162" t="s">
        <v>1031</v>
      </c>
      <c r="J20" s="162" t="s">
        <v>1032</v>
      </c>
      <c r="K20" s="162" t="s">
        <v>1033</v>
      </c>
      <c r="L20" s="162" t="s">
        <v>1034</v>
      </c>
    </row>
    <row r="21" spans="1:12" ht="15" customHeight="1">
      <c r="A21" s="170" t="s">
        <v>439</v>
      </c>
      <c r="B21" s="171" t="s">
        <v>440</v>
      </c>
      <c r="C21" s="205"/>
      <c r="D21" s="163" t="s">
        <v>215</v>
      </c>
      <c r="E21" s="163" t="s">
        <v>216</v>
      </c>
    </row>
    <row r="22" spans="1:12" ht="30" customHeight="1">
      <c r="A22" s="934" t="s">
        <v>441</v>
      </c>
      <c r="B22" s="31" t="s">
        <v>442</v>
      </c>
      <c r="C22" s="977" t="s">
        <v>443</v>
      </c>
      <c r="D22" s="177" t="s">
        <v>248</v>
      </c>
      <c r="E22" s="177" t="s">
        <v>249</v>
      </c>
      <c r="F22" s="177" t="s">
        <v>250</v>
      </c>
      <c r="G22" s="177" t="s">
        <v>251</v>
      </c>
      <c r="H22" s="177" t="s">
        <v>252</v>
      </c>
      <c r="I22" s="177" t="s">
        <v>684</v>
      </c>
    </row>
    <row r="23" spans="1:12" ht="30" customHeight="1">
      <c r="A23" s="942"/>
      <c r="B23" s="222" t="s">
        <v>444</v>
      </c>
      <c r="C23" s="978"/>
      <c r="D23" s="163" t="s">
        <v>686</v>
      </c>
      <c r="E23" s="163" t="s">
        <v>687</v>
      </c>
      <c r="F23" s="163" t="s">
        <v>688</v>
      </c>
      <c r="G23" s="163" t="s">
        <v>689</v>
      </c>
      <c r="H23" s="163" t="s">
        <v>690</v>
      </c>
      <c r="I23" s="163" t="s">
        <v>691</v>
      </c>
      <c r="J23" s="163" t="s">
        <v>692</v>
      </c>
    </row>
    <row r="24" spans="1:12" ht="15" customHeight="1">
      <c r="A24" s="146">
        <v>2</v>
      </c>
      <c r="B24" s="159" t="s">
        <v>445</v>
      </c>
      <c r="C24" s="206"/>
      <c r="D24" s="159"/>
    </row>
    <row r="25" spans="1:12" ht="30" customHeight="1">
      <c r="A25" s="173" t="s">
        <v>446</v>
      </c>
      <c r="B25" s="64" t="s">
        <v>447</v>
      </c>
      <c r="C25" s="207" t="s">
        <v>448</v>
      </c>
      <c r="D25" s="163" t="s">
        <v>700</v>
      </c>
      <c r="E25" s="163" t="s">
        <v>1035</v>
      </c>
      <c r="F25" s="163" t="s">
        <v>216</v>
      </c>
    </row>
    <row r="26" spans="1:12" ht="15" customHeight="1">
      <c r="A26" s="65">
        <v>2.2000000000000002</v>
      </c>
      <c r="B26" s="66" t="s">
        <v>449</v>
      </c>
      <c r="C26" s="208"/>
      <c r="D26" s="97"/>
    </row>
    <row r="27" spans="1:12" ht="45" customHeight="1">
      <c r="A27" s="795" t="s">
        <v>450</v>
      </c>
      <c r="B27" s="392" t="s">
        <v>1036</v>
      </c>
      <c r="C27" s="209"/>
      <c r="D27" s="163" t="s">
        <v>702</v>
      </c>
      <c r="E27" s="163" t="s">
        <v>703</v>
      </c>
      <c r="F27" s="163" t="s">
        <v>216</v>
      </c>
    </row>
    <row r="28" spans="1:12" ht="45" customHeight="1">
      <c r="A28" s="115" t="s">
        <v>452</v>
      </c>
      <c r="B28" s="31" t="s">
        <v>1037</v>
      </c>
      <c r="C28" s="199" t="s">
        <v>454</v>
      </c>
      <c r="D28" s="165" t="s">
        <v>705</v>
      </c>
      <c r="E28" s="165" t="s">
        <v>706</v>
      </c>
      <c r="F28" s="165" t="s">
        <v>707</v>
      </c>
      <c r="G28" s="165" t="s">
        <v>708</v>
      </c>
      <c r="H28" s="163" t="s">
        <v>709</v>
      </c>
    </row>
    <row r="29" spans="1:12" ht="45" customHeight="1">
      <c r="A29" s="795" t="s">
        <v>455</v>
      </c>
      <c r="B29" s="786" t="s">
        <v>456</v>
      </c>
      <c r="C29" s="383"/>
      <c r="D29" s="163" t="s">
        <v>712</v>
      </c>
      <c r="E29" s="163" t="s">
        <v>215</v>
      </c>
      <c r="F29" s="163" t="s">
        <v>216</v>
      </c>
      <c r="G29" s="163" t="s">
        <v>1038</v>
      </c>
    </row>
    <row r="30" spans="1:12" ht="75" customHeight="1">
      <c r="A30" s="934" t="s">
        <v>457</v>
      </c>
      <c r="B30" s="43" t="s">
        <v>717</v>
      </c>
      <c r="C30" s="982" t="s">
        <v>463</v>
      </c>
      <c r="D30" s="163" t="s">
        <v>712</v>
      </c>
      <c r="E30" s="163" t="s">
        <v>718</v>
      </c>
      <c r="F30" s="163" t="s">
        <v>719</v>
      </c>
      <c r="G30" s="163" t="s">
        <v>720</v>
      </c>
      <c r="H30" s="163" t="s">
        <v>216</v>
      </c>
      <c r="I30" s="163" t="s">
        <v>256</v>
      </c>
    </row>
    <row r="31" spans="1:12" ht="30" customHeight="1">
      <c r="A31" s="933"/>
      <c r="B31" s="222" t="s">
        <v>460</v>
      </c>
      <c r="C31" s="983"/>
      <c r="D31" s="163" t="s">
        <v>712</v>
      </c>
      <c r="E31" s="163" t="s">
        <v>216</v>
      </c>
      <c r="F31" s="163" t="s">
        <v>714</v>
      </c>
      <c r="G31" s="163" t="s">
        <v>715</v>
      </c>
      <c r="H31" s="163" t="s">
        <v>256</v>
      </c>
    </row>
    <row r="32" spans="1:12" ht="60" customHeight="1">
      <c r="A32" s="934" t="s">
        <v>461</v>
      </c>
      <c r="B32" s="43" t="s">
        <v>1039</v>
      </c>
      <c r="C32" s="982" t="s">
        <v>463</v>
      </c>
      <c r="D32" s="163" t="s">
        <v>712</v>
      </c>
      <c r="E32" s="163" t="s">
        <v>215</v>
      </c>
      <c r="F32" s="163" t="s">
        <v>216</v>
      </c>
      <c r="G32" s="163" t="s">
        <v>256</v>
      </c>
    </row>
    <row r="33" spans="1:8" ht="30" customHeight="1">
      <c r="A33" s="933"/>
      <c r="B33" s="222" t="s">
        <v>464</v>
      </c>
      <c r="C33" s="983"/>
      <c r="D33" s="163" t="s">
        <v>712</v>
      </c>
      <c r="E33" s="163" t="s">
        <v>216</v>
      </c>
      <c r="F33" s="163" t="s">
        <v>714</v>
      </c>
      <c r="G33" s="163" t="s">
        <v>715</v>
      </c>
      <c r="H33" s="163" t="s">
        <v>256</v>
      </c>
    </row>
    <row r="34" spans="1:8" ht="30" customHeight="1">
      <c r="A34" s="174" t="s">
        <v>465</v>
      </c>
      <c r="B34" s="43" t="s">
        <v>466</v>
      </c>
      <c r="C34" s="202" t="s">
        <v>467</v>
      </c>
      <c r="D34" s="166" t="s">
        <v>712</v>
      </c>
      <c r="E34" s="166" t="s">
        <v>722</v>
      </c>
      <c r="F34" s="166" t="s">
        <v>215</v>
      </c>
    </row>
    <row r="35" spans="1:8" ht="30" customHeight="1">
      <c r="A35" s="174" t="s">
        <v>468</v>
      </c>
      <c r="B35" s="43" t="s">
        <v>724</v>
      </c>
      <c r="C35" s="202" t="s">
        <v>467</v>
      </c>
      <c r="D35" s="166" t="s">
        <v>712</v>
      </c>
      <c r="E35" s="166" t="s">
        <v>215</v>
      </c>
    </row>
    <row r="36" spans="1:8" ht="30" customHeight="1">
      <c r="A36" s="174" t="s">
        <v>470</v>
      </c>
      <c r="B36" s="43" t="s">
        <v>471</v>
      </c>
      <c r="C36" s="202" t="s">
        <v>467</v>
      </c>
      <c r="D36" s="166" t="s">
        <v>712</v>
      </c>
      <c r="E36" s="166" t="s">
        <v>215</v>
      </c>
    </row>
    <row r="37" spans="1:8" ht="30" customHeight="1">
      <c r="A37" s="174" t="s">
        <v>472</v>
      </c>
      <c r="B37" s="43" t="s">
        <v>727</v>
      </c>
      <c r="C37" s="202" t="s">
        <v>467</v>
      </c>
      <c r="D37" s="166" t="s">
        <v>712</v>
      </c>
      <c r="E37" s="166" t="s">
        <v>728</v>
      </c>
      <c r="F37" s="166" t="s">
        <v>215</v>
      </c>
    </row>
    <row r="38" spans="1:8" ht="60" customHeight="1">
      <c r="A38" s="174" t="s">
        <v>474</v>
      </c>
      <c r="B38" s="43" t="s">
        <v>475</v>
      </c>
      <c r="C38" s="202" t="s">
        <v>467</v>
      </c>
      <c r="D38" s="166" t="s">
        <v>712</v>
      </c>
      <c r="E38" s="166" t="s">
        <v>215</v>
      </c>
    </row>
    <row r="39" spans="1:8" ht="60" customHeight="1">
      <c r="A39" s="174" t="s">
        <v>476</v>
      </c>
      <c r="B39" s="43" t="s">
        <v>477</v>
      </c>
      <c r="C39" s="202" t="s">
        <v>467</v>
      </c>
      <c r="D39" s="166" t="s">
        <v>712</v>
      </c>
      <c r="E39" s="166" t="s">
        <v>215</v>
      </c>
    </row>
    <row r="40" spans="1:8" ht="30" customHeight="1">
      <c r="A40" s="174" t="s">
        <v>478</v>
      </c>
      <c r="B40" s="43" t="s">
        <v>479</v>
      </c>
      <c r="C40" s="202" t="s">
        <v>467</v>
      </c>
      <c r="D40" s="166" t="s">
        <v>712</v>
      </c>
      <c r="E40" s="166" t="s">
        <v>215</v>
      </c>
    </row>
    <row r="41" spans="1:8" ht="30" customHeight="1">
      <c r="A41" s="174" t="s">
        <v>480</v>
      </c>
      <c r="B41" s="43" t="s">
        <v>733</v>
      </c>
      <c r="C41" s="202" t="s">
        <v>467</v>
      </c>
      <c r="D41" s="166" t="s">
        <v>712</v>
      </c>
      <c r="E41" s="166" t="s">
        <v>734</v>
      </c>
      <c r="F41" s="166" t="s">
        <v>215</v>
      </c>
    </row>
    <row r="42" spans="1:8" ht="30" customHeight="1">
      <c r="A42" s="170" t="s">
        <v>482</v>
      </c>
      <c r="B42" s="172" t="s">
        <v>483</v>
      </c>
      <c r="C42" s="199"/>
      <c r="D42" s="98"/>
    </row>
    <row r="43" spans="1:8" ht="15" customHeight="1">
      <c r="A43" s="70">
        <v>2.2999999999999998</v>
      </c>
      <c r="B43" s="66" t="s">
        <v>484</v>
      </c>
      <c r="C43" s="208"/>
      <c r="D43" s="97"/>
    </row>
    <row r="44" spans="1:8" ht="45" customHeight="1">
      <c r="A44" s="795" t="s">
        <v>485</v>
      </c>
      <c r="B44" s="43" t="s">
        <v>486</v>
      </c>
      <c r="C44" s="199"/>
      <c r="D44" s="163" t="s">
        <v>735</v>
      </c>
      <c r="E44" s="163" t="s">
        <v>736</v>
      </c>
    </row>
    <row r="45" spans="1:8" ht="45" customHeight="1">
      <c r="A45" s="795" t="s">
        <v>487</v>
      </c>
      <c r="B45" s="43" t="s">
        <v>488</v>
      </c>
      <c r="C45" s="202"/>
      <c r="D45" s="163" t="s">
        <v>737</v>
      </c>
      <c r="E45" s="163" t="s">
        <v>736</v>
      </c>
    </row>
    <row r="46" spans="1:8" ht="45" customHeight="1">
      <c r="A46" s="795" t="s">
        <v>489</v>
      </c>
      <c r="B46" s="43" t="s">
        <v>738</v>
      </c>
      <c r="C46" s="199"/>
      <c r="D46" s="163" t="s">
        <v>739</v>
      </c>
      <c r="E46" s="163" t="s">
        <v>740</v>
      </c>
      <c r="F46" s="163" t="s">
        <v>736</v>
      </c>
    </row>
    <row r="47" spans="1:8" ht="30" customHeight="1">
      <c r="A47" s="173" t="s">
        <v>491</v>
      </c>
      <c r="B47" s="43" t="s">
        <v>742</v>
      </c>
      <c r="C47" s="202" t="s">
        <v>493</v>
      </c>
      <c r="D47" s="166" t="s">
        <v>215</v>
      </c>
      <c r="E47" s="166" t="s">
        <v>234</v>
      </c>
    </row>
    <row r="48" spans="1:8" ht="30" customHeight="1">
      <c r="A48" s="795" t="s">
        <v>494</v>
      </c>
      <c r="B48" s="43" t="s">
        <v>495</v>
      </c>
      <c r="C48" s="199"/>
      <c r="D48" s="166" t="s">
        <v>215</v>
      </c>
      <c r="E48" s="166" t="s">
        <v>234</v>
      </c>
    </row>
    <row r="49" spans="1:17" ht="30" customHeight="1">
      <c r="A49" s="170" t="s">
        <v>496</v>
      </c>
      <c r="B49" s="172" t="s">
        <v>497</v>
      </c>
      <c r="C49" s="199"/>
      <c r="D49" s="98"/>
    </row>
    <row r="50" spans="1:17" ht="15" customHeight="1">
      <c r="A50" s="70">
        <v>2.4</v>
      </c>
      <c r="B50" s="66" t="s">
        <v>498</v>
      </c>
      <c r="C50" s="208"/>
      <c r="D50" s="70"/>
    </row>
    <row r="51" spans="1:17" ht="30" customHeight="1">
      <c r="A51" s="937" t="s">
        <v>499</v>
      </c>
      <c r="B51" s="43" t="s">
        <v>500</v>
      </c>
      <c r="C51" s="977" t="s">
        <v>443</v>
      </c>
      <c r="D51" s="225" t="s">
        <v>737</v>
      </c>
      <c r="E51" s="225" t="s">
        <v>215</v>
      </c>
      <c r="F51" s="225" t="s">
        <v>1040</v>
      </c>
    </row>
    <row r="52" spans="1:17" ht="30" customHeight="1">
      <c r="A52" s="938"/>
      <c r="B52" s="222" t="s">
        <v>501</v>
      </c>
      <c r="C52" s="978"/>
      <c r="D52" s="225" t="s">
        <v>737</v>
      </c>
      <c r="E52" s="225" t="s">
        <v>216</v>
      </c>
      <c r="F52" s="225" t="s">
        <v>714</v>
      </c>
      <c r="G52" s="225" t="s">
        <v>715</v>
      </c>
    </row>
    <row r="53" spans="1:17" ht="45" customHeight="1">
      <c r="A53" s="937" t="s">
        <v>502</v>
      </c>
      <c r="B53" s="43" t="s">
        <v>503</v>
      </c>
      <c r="C53" s="977" t="s">
        <v>443</v>
      </c>
      <c r="D53" s="225" t="s">
        <v>737</v>
      </c>
      <c r="E53" s="225" t="s">
        <v>1041</v>
      </c>
      <c r="F53" s="225" t="s">
        <v>215</v>
      </c>
      <c r="G53" s="225" t="s">
        <v>1040</v>
      </c>
    </row>
    <row r="54" spans="1:17" ht="30" customHeight="1">
      <c r="A54" s="938"/>
      <c r="B54" s="222" t="s">
        <v>504</v>
      </c>
      <c r="C54" s="978"/>
      <c r="D54" s="225" t="s">
        <v>737</v>
      </c>
      <c r="E54" s="225" t="s">
        <v>216</v>
      </c>
      <c r="F54" s="225" t="s">
        <v>714</v>
      </c>
      <c r="G54" s="225" t="s">
        <v>715</v>
      </c>
    </row>
    <row r="55" spans="1:17" ht="30" customHeight="1">
      <c r="A55" s="170" t="s">
        <v>505</v>
      </c>
      <c r="B55" s="172" t="s">
        <v>506</v>
      </c>
      <c r="C55" s="210"/>
      <c r="D55" s="98"/>
    </row>
    <row r="56" spans="1:17" ht="15" customHeight="1">
      <c r="A56" s="145">
        <v>3</v>
      </c>
      <c r="B56" s="159" t="s">
        <v>507</v>
      </c>
      <c r="C56" s="206"/>
      <c r="D56" s="159"/>
    </row>
    <row r="57" spans="1:17" ht="15" customHeight="1">
      <c r="A57" s="70">
        <v>3.1</v>
      </c>
      <c r="B57" s="66" t="s">
        <v>508</v>
      </c>
      <c r="C57" s="208"/>
      <c r="D57" s="101"/>
    </row>
    <row r="58" spans="1:17" ht="30" customHeight="1">
      <c r="A58" s="985" t="s">
        <v>509</v>
      </c>
      <c r="B58" s="76" t="s">
        <v>510</v>
      </c>
      <c r="C58" s="228"/>
      <c r="D58" s="163" t="s">
        <v>745</v>
      </c>
      <c r="E58" s="163" t="s">
        <v>234</v>
      </c>
    </row>
    <row r="59" spans="1:17" ht="30" customHeight="1">
      <c r="A59" s="986"/>
      <c r="B59" s="76" t="s">
        <v>511</v>
      </c>
      <c r="C59" s="228"/>
      <c r="D59" s="163" t="s">
        <v>1042</v>
      </c>
      <c r="E59" s="163" t="s">
        <v>234</v>
      </c>
    </row>
    <row r="60" spans="1:17" ht="45" customHeight="1">
      <c r="A60" s="986"/>
      <c r="B60" s="76" t="s">
        <v>512</v>
      </c>
      <c r="C60" s="228"/>
      <c r="D60" s="163" t="s">
        <v>1043</v>
      </c>
      <c r="E60" s="163" t="s">
        <v>234</v>
      </c>
    </row>
    <row r="61" spans="1:17" ht="60" customHeight="1">
      <c r="A61" s="987"/>
      <c r="B61" s="76" t="s">
        <v>513</v>
      </c>
      <c r="C61" s="977" t="s">
        <v>514</v>
      </c>
      <c r="D61" s="163" t="s">
        <v>1044</v>
      </c>
      <c r="E61" s="163" t="s">
        <v>1045</v>
      </c>
      <c r="F61" s="163" t="s">
        <v>1046</v>
      </c>
      <c r="G61" s="163" t="s">
        <v>751</v>
      </c>
      <c r="H61" s="163" t="s">
        <v>256</v>
      </c>
      <c r="N61" s="12"/>
      <c r="O61" s="12"/>
      <c r="P61" s="12"/>
      <c r="Q61" s="12"/>
    </row>
    <row r="62" spans="1:17" ht="45" customHeight="1">
      <c r="A62" s="805" t="s">
        <v>515</v>
      </c>
      <c r="B62" s="803" t="s">
        <v>516</v>
      </c>
      <c r="C62" s="988"/>
      <c r="D62" s="163" t="s">
        <v>1047</v>
      </c>
      <c r="E62" s="164" t="s">
        <v>1048</v>
      </c>
      <c r="F62" s="163" t="s">
        <v>751</v>
      </c>
      <c r="G62" s="163" t="s">
        <v>256</v>
      </c>
    </row>
    <row r="63" spans="1:17" ht="45" customHeight="1">
      <c r="A63" s="962" t="s">
        <v>517</v>
      </c>
      <c r="B63" s="935" t="s">
        <v>518</v>
      </c>
      <c r="C63" s="989" t="s">
        <v>1049</v>
      </c>
      <c r="D63" s="161" t="s">
        <v>769</v>
      </c>
      <c r="E63" s="161" t="s">
        <v>770</v>
      </c>
      <c r="F63" s="161" t="s">
        <v>1050</v>
      </c>
      <c r="G63" s="161" t="s">
        <v>772</v>
      </c>
      <c r="H63" s="161" t="s">
        <v>773</v>
      </c>
      <c r="I63" s="161" t="s">
        <v>774</v>
      </c>
      <c r="J63" s="161" t="s">
        <v>775</v>
      </c>
      <c r="K63" s="162" t="s">
        <v>283</v>
      </c>
      <c r="L63" s="163" t="s">
        <v>256</v>
      </c>
    </row>
    <row r="64" spans="1:17" ht="13.15">
      <c r="A64" s="963"/>
      <c r="B64" s="936"/>
      <c r="C64" s="990"/>
      <c r="D64" s="99"/>
      <c r="E64" s="60"/>
      <c r="F64" s="60"/>
      <c r="G64" s="60"/>
      <c r="H64" s="60"/>
      <c r="I64" s="60"/>
      <c r="J64" s="60"/>
      <c r="K64" s="8"/>
    </row>
    <row r="65" spans="1:18" ht="45" customHeight="1">
      <c r="A65" s="115" t="s">
        <v>517</v>
      </c>
      <c r="B65" s="75" t="s">
        <v>519</v>
      </c>
      <c r="C65" s="324" t="s">
        <v>1051</v>
      </c>
      <c r="D65" s="162" t="s">
        <v>776</v>
      </c>
      <c r="E65" s="162" t="s">
        <v>777</v>
      </c>
      <c r="F65" s="162" t="s">
        <v>256</v>
      </c>
      <c r="R65" s="12"/>
    </row>
    <row r="66" spans="1:18" ht="45" customHeight="1">
      <c r="A66" s="224" t="s">
        <v>521</v>
      </c>
      <c r="B66" s="325" t="s">
        <v>522</v>
      </c>
      <c r="C66" s="323"/>
      <c r="D66" s="163" t="s">
        <v>1052</v>
      </c>
      <c r="E66" s="164" t="s">
        <v>1053</v>
      </c>
      <c r="F66" s="164" t="s">
        <v>714</v>
      </c>
      <c r="G66" s="163" t="s">
        <v>715</v>
      </c>
      <c r="H66" s="163" t="s">
        <v>256</v>
      </c>
      <c r="J66" s="12"/>
      <c r="K66" s="12"/>
      <c r="L66" s="12"/>
      <c r="M66" s="12"/>
      <c r="R66" s="12"/>
    </row>
    <row r="67" spans="1:18" ht="30" customHeight="1">
      <c r="A67" s="170" t="s">
        <v>523</v>
      </c>
      <c r="B67" s="172" t="s">
        <v>524</v>
      </c>
      <c r="C67" s="228"/>
      <c r="D67" s="98"/>
      <c r="E67" s="12"/>
      <c r="F67" s="12"/>
      <c r="G67" s="12"/>
      <c r="H67" s="12"/>
      <c r="I67" s="12"/>
      <c r="J67" s="12"/>
      <c r="K67" s="12"/>
      <c r="L67" s="12"/>
    </row>
    <row r="68" spans="1:18" ht="15" customHeight="1">
      <c r="A68" s="70">
        <v>3.2</v>
      </c>
      <c r="B68" s="66" t="s">
        <v>525</v>
      </c>
      <c r="C68" s="211"/>
      <c r="D68" s="70"/>
    </row>
    <row r="69" spans="1:18" ht="30" customHeight="1">
      <c r="A69" s="25" t="s">
        <v>418</v>
      </c>
      <c r="B69" s="76" t="s">
        <v>526</v>
      </c>
      <c r="C69" s="261" t="s">
        <v>527</v>
      </c>
      <c r="D69" s="162" t="s">
        <v>778</v>
      </c>
      <c r="E69" s="162" t="s">
        <v>779</v>
      </c>
      <c r="F69" s="162" t="s">
        <v>780</v>
      </c>
      <c r="O69" s="95"/>
      <c r="P69" s="12"/>
      <c r="Q69" s="12"/>
    </row>
    <row r="70" spans="1:18" ht="30" customHeight="1">
      <c r="A70" s="25" t="s">
        <v>418</v>
      </c>
      <c r="B70" s="76" t="s">
        <v>528</v>
      </c>
      <c r="C70" s="371" t="s">
        <v>529</v>
      </c>
      <c r="D70" s="162" t="s">
        <v>776</v>
      </c>
      <c r="E70" s="162" t="s">
        <v>777</v>
      </c>
      <c r="F70" s="162" t="s">
        <v>256</v>
      </c>
      <c r="R70" s="12"/>
    </row>
    <row r="71" spans="1:18" ht="75" customHeight="1">
      <c r="A71" s="795" t="s">
        <v>530</v>
      </c>
      <c r="B71" s="78" t="s">
        <v>781</v>
      </c>
      <c r="C71" s="212"/>
      <c r="D71" s="166" t="s">
        <v>215</v>
      </c>
      <c r="E71" s="166" t="s">
        <v>782</v>
      </c>
    </row>
    <row r="72" spans="1:18" ht="15" customHeight="1">
      <c r="A72" s="70">
        <v>3.3</v>
      </c>
      <c r="B72" s="66" t="s">
        <v>532</v>
      </c>
      <c r="C72" s="208"/>
      <c r="D72" s="70"/>
    </row>
    <row r="73" spans="1:18" ht="30" customHeight="1">
      <c r="A73" s="943" t="s">
        <v>533</v>
      </c>
      <c r="B73" s="43" t="s">
        <v>534</v>
      </c>
      <c r="C73" s="275"/>
      <c r="D73" s="162" t="s">
        <v>215</v>
      </c>
      <c r="E73" s="162" t="s">
        <v>234</v>
      </c>
      <c r="F73" s="12"/>
      <c r="G73" s="12"/>
      <c r="H73" s="12"/>
      <c r="I73" s="12"/>
      <c r="J73" s="12"/>
      <c r="K73" s="12"/>
      <c r="L73" s="12"/>
      <c r="M73" s="12"/>
      <c r="N73" s="12"/>
      <c r="O73" s="12"/>
      <c r="P73" s="12"/>
      <c r="Q73" s="12"/>
      <c r="R73" s="12"/>
    </row>
    <row r="74" spans="1:18" ht="45" customHeight="1">
      <c r="A74" s="944"/>
      <c r="B74" s="274" t="s">
        <v>535</v>
      </c>
      <c r="C74" s="261" t="s">
        <v>536</v>
      </c>
      <c r="D74" s="162" t="s">
        <v>215</v>
      </c>
      <c r="E74" s="162" t="s">
        <v>234</v>
      </c>
      <c r="F74" s="12"/>
      <c r="G74" s="12"/>
      <c r="H74" s="12"/>
      <c r="I74" s="12"/>
      <c r="J74" s="12"/>
      <c r="K74" s="12"/>
      <c r="L74" s="12"/>
      <c r="M74" s="12"/>
      <c r="N74" s="12"/>
      <c r="O74" s="12"/>
      <c r="P74" s="12"/>
      <c r="Q74" s="12"/>
      <c r="R74" s="12"/>
    </row>
    <row r="75" spans="1:18" ht="45" customHeight="1">
      <c r="A75" s="944"/>
      <c r="B75" s="274" t="s">
        <v>537</v>
      </c>
      <c r="C75" s="261"/>
      <c r="D75" s="162" t="s">
        <v>215</v>
      </c>
      <c r="E75" s="162" t="s">
        <v>234</v>
      </c>
      <c r="F75" s="12"/>
      <c r="G75" s="12"/>
      <c r="H75" s="12"/>
      <c r="I75" s="12"/>
      <c r="J75" s="12"/>
      <c r="K75" s="12"/>
      <c r="L75" s="12"/>
      <c r="M75" s="12"/>
      <c r="N75" s="12"/>
      <c r="O75" s="12"/>
      <c r="P75" s="12"/>
      <c r="Q75" s="12"/>
      <c r="R75" s="12"/>
    </row>
    <row r="76" spans="1:18" ht="45" customHeight="1">
      <c r="A76" s="945"/>
      <c r="B76" s="274" t="s">
        <v>538</v>
      </c>
      <c r="C76" s="228" t="s">
        <v>539</v>
      </c>
      <c r="D76" s="162" t="s">
        <v>215</v>
      </c>
      <c r="E76" s="162" t="s">
        <v>234</v>
      </c>
      <c r="F76" s="12"/>
      <c r="G76" s="12"/>
      <c r="H76" s="12"/>
      <c r="I76" s="12"/>
      <c r="J76" s="12"/>
      <c r="K76" s="12"/>
      <c r="L76" s="12"/>
      <c r="M76" s="12"/>
      <c r="N76" s="12"/>
      <c r="O76" s="12"/>
      <c r="P76" s="12"/>
      <c r="Q76" s="12"/>
      <c r="R76" s="12"/>
    </row>
    <row r="77" spans="1:18" ht="15" customHeight="1">
      <c r="A77" s="70">
        <v>3.4</v>
      </c>
      <c r="B77" s="66" t="s">
        <v>540</v>
      </c>
      <c r="C77" s="211"/>
      <c r="D77" s="70"/>
    </row>
    <row r="78" spans="1:18" ht="75" customHeight="1">
      <c r="A78" s="941" t="s">
        <v>541</v>
      </c>
      <c r="B78" s="76" t="s">
        <v>542</v>
      </c>
      <c r="C78" s="977" t="s">
        <v>443</v>
      </c>
      <c r="D78" s="163" t="s">
        <v>789</v>
      </c>
      <c r="E78" s="163" t="s">
        <v>790</v>
      </c>
      <c r="F78" s="163" t="s">
        <v>256</v>
      </c>
    </row>
    <row r="79" spans="1:18" ht="30" customHeight="1">
      <c r="A79" s="942"/>
      <c r="B79" s="222" t="s">
        <v>543</v>
      </c>
      <c r="C79" s="978"/>
      <c r="D79" s="163" t="s">
        <v>791</v>
      </c>
      <c r="E79" s="163" t="s">
        <v>216</v>
      </c>
      <c r="F79" s="163" t="s">
        <v>714</v>
      </c>
      <c r="G79" s="163" t="s">
        <v>715</v>
      </c>
      <c r="H79" s="163" t="s">
        <v>256</v>
      </c>
    </row>
    <row r="80" spans="1:18" ht="45" customHeight="1">
      <c r="A80" s="795" t="s">
        <v>544</v>
      </c>
      <c r="B80" s="786" t="s">
        <v>792</v>
      </c>
      <c r="C80" s="228"/>
      <c r="D80" s="163" t="s">
        <v>793</v>
      </c>
      <c r="E80" s="163" t="s">
        <v>794</v>
      </c>
      <c r="F80" s="163" t="s">
        <v>256</v>
      </c>
    </row>
    <row r="81" spans="1:18" ht="30" customHeight="1">
      <c r="A81" s="795" t="s">
        <v>546</v>
      </c>
      <c r="B81" s="811" t="s">
        <v>547</v>
      </c>
      <c r="C81" s="228" t="s">
        <v>548</v>
      </c>
      <c r="D81" s="163" t="s">
        <v>796</v>
      </c>
      <c r="E81" s="163" t="s">
        <v>797</v>
      </c>
      <c r="F81" s="163" t="s">
        <v>256</v>
      </c>
    </row>
    <row r="82" spans="1:18" ht="30" customHeight="1">
      <c r="A82" s="962" t="s">
        <v>517</v>
      </c>
      <c r="B82" s="935" t="s">
        <v>549</v>
      </c>
      <c r="C82" s="989" t="s">
        <v>1049</v>
      </c>
      <c r="D82" s="162" t="s">
        <v>798</v>
      </c>
      <c r="E82" s="162" t="s">
        <v>799</v>
      </c>
      <c r="F82" s="162" t="s">
        <v>800</v>
      </c>
      <c r="G82" s="162" t="s">
        <v>801</v>
      </c>
      <c r="H82" s="178" t="s">
        <v>802</v>
      </c>
      <c r="I82" s="161" t="s">
        <v>803</v>
      </c>
      <c r="J82" s="162" t="s">
        <v>283</v>
      </c>
      <c r="K82" s="163" t="s">
        <v>256</v>
      </c>
    </row>
    <row r="83" spans="1:18" ht="13.15">
      <c r="A83" s="963"/>
      <c r="B83" s="936"/>
      <c r="C83" s="991"/>
      <c r="D83" s="99"/>
      <c r="E83" s="52"/>
      <c r="F83" s="52"/>
      <c r="G83" s="8"/>
      <c r="H83" s="8"/>
      <c r="I83" s="60"/>
      <c r="J83" s="8"/>
    </row>
    <row r="84" spans="1:18" ht="45" customHeight="1">
      <c r="A84" s="115" t="s">
        <v>517</v>
      </c>
      <c r="B84" s="75" t="s">
        <v>550</v>
      </c>
      <c r="C84" s="324" t="s">
        <v>1051</v>
      </c>
      <c r="D84" s="162" t="s">
        <v>776</v>
      </c>
      <c r="E84" s="162" t="s">
        <v>777</v>
      </c>
      <c r="F84" s="162" t="s">
        <v>256</v>
      </c>
    </row>
    <row r="85" spans="1:18" ht="45" customHeight="1">
      <c r="A85" s="795" t="s">
        <v>551</v>
      </c>
      <c r="B85" s="322" t="s">
        <v>552</v>
      </c>
      <c r="C85" s="323"/>
      <c r="D85" s="167" t="s">
        <v>215</v>
      </c>
      <c r="E85" s="167" t="s">
        <v>805</v>
      </c>
    </row>
    <row r="86" spans="1:18" ht="30" customHeight="1">
      <c r="A86" s="170" t="s">
        <v>553</v>
      </c>
      <c r="B86" s="172" t="s">
        <v>554</v>
      </c>
      <c r="C86" s="228"/>
      <c r="D86" s="98"/>
    </row>
    <row r="87" spans="1:18" ht="15" customHeight="1">
      <c r="A87" s="70">
        <v>3.5</v>
      </c>
      <c r="B87" s="66" t="s">
        <v>555</v>
      </c>
      <c r="C87" s="208"/>
      <c r="D87" s="70"/>
    </row>
    <row r="88" spans="1:18" ht="30" customHeight="1">
      <c r="A88" s="174" t="s">
        <v>556</v>
      </c>
      <c r="B88" s="76" t="s">
        <v>557</v>
      </c>
      <c r="C88" s="202" t="s">
        <v>558</v>
      </c>
      <c r="D88" s="162" t="s">
        <v>1054</v>
      </c>
      <c r="E88" s="162" t="s">
        <v>1055</v>
      </c>
      <c r="F88" s="162" t="s">
        <v>1056</v>
      </c>
      <c r="G88" s="162" t="s">
        <v>1057</v>
      </c>
    </row>
    <row r="89" spans="1:18" ht="45" customHeight="1">
      <c r="A89" s="277" t="s">
        <v>559</v>
      </c>
      <c r="B89" s="76" t="s">
        <v>560</v>
      </c>
      <c r="C89" s="202" t="s">
        <v>558</v>
      </c>
      <c r="D89" s="162" t="s">
        <v>1054</v>
      </c>
      <c r="E89" s="162" t="s">
        <v>1055</v>
      </c>
      <c r="F89" s="162" t="s">
        <v>1056</v>
      </c>
      <c r="G89" s="162" t="s">
        <v>1058</v>
      </c>
    </row>
    <row r="90" spans="1:18" ht="30" customHeight="1">
      <c r="A90" s="946" t="s">
        <v>418</v>
      </c>
      <c r="B90" s="924" t="s">
        <v>561</v>
      </c>
      <c r="C90" s="979"/>
      <c r="D90" s="162" t="s">
        <v>808</v>
      </c>
      <c r="E90" s="162" t="s">
        <v>809</v>
      </c>
      <c r="F90" s="162" t="s">
        <v>810</v>
      </c>
      <c r="G90" s="162" t="s">
        <v>811</v>
      </c>
      <c r="H90" s="162" t="s">
        <v>283</v>
      </c>
      <c r="I90" s="12"/>
      <c r="J90" s="12"/>
      <c r="K90" s="12"/>
      <c r="L90" s="12"/>
      <c r="M90" s="12"/>
      <c r="N90" s="12"/>
      <c r="O90" s="12"/>
      <c r="P90" s="12"/>
      <c r="Q90" s="12"/>
      <c r="R90" s="12"/>
    </row>
    <row r="91" spans="1:18" ht="15" customHeight="1">
      <c r="A91" s="947"/>
      <c r="B91" s="925"/>
      <c r="C91" s="980"/>
      <c r="D91" s="262"/>
      <c r="E91" s="12"/>
      <c r="F91" s="12"/>
      <c r="G91" s="12"/>
      <c r="H91" s="12"/>
      <c r="I91" s="12"/>
      <c r="J91" s="12"/>
      <c r="K91" s="12"/>
      <c r="L91" s="12"/>
      <c r="M91" s="12"/>
      <c r="N91" s="12"/>
      <c r="O91" s="12"/>
      <c r="P91" s="12"/>
      <c r="Q91" s="12"/>
      <c r="R91" s="12"/>
    </row>
    <row r="92" spans="1:18" ht="30" customHeight="1">
      <c r="A92" s="946" t="s">
        <v>418</v>
      </c>
      <c r="B92" s="924" t="s">
        <v>562</v>
      </c>
      <c r="C92" s="979"/>
      <c r="D92" s="162" t="s">
        <v>808</v>
      </c>
      <c r="E92" s="162" t="s">
        <v>809</v>
      </c>
      <c r="F92" s="162" t="s">
        <v>810</v>
      </c>
      <c r="G92" s="162" t="s">
        <v>811</v>
      </c>
      <c r="H92" s="162" t="s">
        <v>283</v>
      </c>
      <c r="I92" s="12"/>
      <c r="J92" s="12"/>
      <c r="K92" s="12"/>
      <c r="L92" s="12"/>
      <c r="M92" s="12"/>
      <c r="N92" s="12"/>
      <c r="O92" s="12"/>
      <c r="P92" s="12"/>
      <c r="Q92" s="12"/>
      <c r="R92" s="12"/>
    </row>
    <row r="93" spans="1:18" ht="15" customHeight="1">
      <c r="A93" s="947"/>
      <c r="B93" s="925"/>
      <c r="C93" s="980"/>
      <c r="D93" s="262"/>
      <c r="E93" s="12"/>
      <c r="F93" s="12"/>
      <c r="G93" s="12"/>
      <c r="H93" s="12"/>
      <c r="I93" s="12"/>
      <c r="J93" s="12"/>
      <c r="K93" s="12"/>
      <c r="L93" s="12"/>
      <c r="M93" s="12"/>
      <c r="N93" s="12"/>
      <c r="O93" s="12"/>
      <c r="P93" s="12"/>
      <c r="Q93" s="12"/>
      <c r="R93" s="12"/>
    </row>
    <row r="94" spans="1:18" ht="30" customHeight="1">
      <c r="A94" s="795" t="s">
        <v>563</v>
      </c>
      <c r="B94" s="76" t="s">
        <v>564</v>
      </c>
      <c r="C94" s="199"/>
      <c r="D94" s="166" t="s">
        <v>215</v>
      </c>
      <c r="E94" s="166" t="s">
        <v>234</v>
      </c>
    </row>
    <row r="95" spans="1:18" ht="30" customHeight="1">
      <c r="A95" s="173" t="s">
        <v>565</v>
      </c>
      <c r="B95" s="76" t="s">
        <v>566</v>
      </c>
      <c r="C95" s="202" t="s">
        <v>558</v>
      </c>
      <c r="D95" s="167" t="s">
        <v>215</v>
      </c>
      <c r="E95" s="167" t="s">
        <v>234</v>
      </c>
    </row>
    <row r="96" spans="1:18" ht="30" customHeight="1">
      <c r="A96" s="795" t="s">
        <v>567</v>
      </c>
      <c r="B96" s="76" t="s">
        <v>568</v>
      </c>
      <c r="C96" s="199"/>
      <c r="D96" s="167" t="s">
        <v>215</v>
      </c>
      <c r="E96" s="167" t="s">
        <v>234</v>
      </c>
    </row>
    <row r="97" spans="1:18" ht="30" customHeight="1">
      <c r="A97" s="170" t="s">
        <v>569</v>
      </c>
      <c r="B97" s="171" t="s">
        <v>570</v>
      </c>
      <c r="C97" s="199"/>
      <c r="D97" s="98"/>
    </row>
    <row r="98" spans="1:18" ht="15" customHeight="1">
      <c r="A98" s="70">
        <v>3.6</v>
      </c>
      <c r="B98" s="66" t="s">
        <v>571</v>
      </c>
      <c r="C98" s="208"/>
      <c r="D98" s="189"/>
    </row>
    <row r="99" spans="1:18" ht="60" customHeight="1">
      <c r="A99" s="174" t="s">
        <v>572</v>
      </c>
      <c r="B99" s="811" t="s">
        <v>573</v>
      </c>
      <c r="C99" s="202" t="s">
        <v>574</v>
      </c>
      <c r="D99" s="166" t="s">
        <v>215</v>
      </c>
      <c r="E99" s="166" t="s">
        <v>234</v>
      </c>
      <c r="N99" s="8"/>
      <c r="O99" s="8"/>
      <c r="P99" s="8"/>
      <c r="Q99" s="8"/>
    </row>
    <row r="100" spans="1:18" ht="45" customHeight="1">
      <c r="A100" s="174" t="s">
        <v>575</v>
      </c>
      <c r="B100" s="811" t="s">
        <v>576</v>
      </c>
      <c r="C100" s="202" t="s">
        <v>574</v>
      </c>
      <c r="D100" s="166" t="s">
        <v>215</v>
      </c>
      <c r="E100" s="166" t="s">
        <v>234</v>
      </c>
      <c r="H100" s="8"/>
      <c r="I100" s="8"/>
      <c r="J100" s="8"/>
      <c r="K100" s="8"/>
      <c r="M100" s="8"/>
      <c r="N100" s="8"/>
      <c r="O100" s="8"/>
      <c r="P100" s="8"/>
      <c r="Q100" s="8"/>
      <c r="R100" s="15"/>
    </row>
    <row r="101" spans="1:18" s="15" customFormat="1" ht="15" customHeight="1">
      <c r="A101" s="145">
        <v>4</v>
      </c>
      <c r="B101" s="126" t="s">
        <v>577</v>
      </c>
      <c r="C101" s="226" t="s">
        <v>578</v>
      </c>
      <c r="D101" s="126"/>
      <c r="E101" s="8"/>
      <c r="F101" s="8"/>
      <c r="G101" s="8"/>
      <c r="H101" s="8"/>
      <c r="I101" s="8"/>
      <c r="J101" s="8"/>
      <c r="K101" s="8"/>
      <c r="L101" s="8"/>
      <c r="M101" s="8"/>
      <c r="N101" s="14"/>
      <c r="O101" s="14"/>
      <c r="P101" s="14"/>
      <c r="Q101" s="14"/>
    </row>
    <row r="102" spans="1:18" s="15" customFormat="1" ht="45" customHeight="1">
      <c r="A102" s="730" t="s">
        <v>418</v>
      </c>
      <c r="B102" s="43" t="s">
        <v>579</v>
      </c>
      <c r="C102" s="789" t="s">
        <v>580</v>
      </c>
      <c r="D102" s="162" t="s">
        <v>820</v>
      </c>
      <c r="E102" s="162" t="s">
        <v>821</v>
      </c>
      <c r="F102" s="162" t="s">
        <v>822</v>
      </c>
      <c r="G102" s="162" t="s">
        <v>823</v>
      </c>
      <c r="I102" s="14"/>
      <c r="J102" s="14"/>
      <c r="K102" s="14"/>
      <c r="L102" s="8"/>
      <c r="M102" s="14"/>
      <c r="N102" s="14"/>
      <c r="O102" s="14"/>
      <c r="P102" s="14"/>
      <c r="Q102" s="14"/>
      <c r="R102" s="95"/>
    </row>
    <row r="103" spans="1:18" s="15" customFormat="1" ht="30" customHeight="1">
      <c r="A103" s="730" t="s">
        <v>418</v>
      </c>
      <c r="B103" s="43" t="s">
        <v>581</v>
      </c>
      <c r="C103" s="789" t="s">
        <v>582</v>
      </c>
      <c r="D103" s="162" t="s">
        <v>824</v>
      </c>
      <c r="E103" s="162" t="s">
        <v>825</v>
      </c>
      <c r="F103" s="162" t="s">
        <v>826</v>
      </c>
      <c r="G103" s="162" t="s">
        <v>827</v>
      </c>
      <c r="H103" s="8"/>
      <c r="I103" s="8"/>
      <c r="J103" s="8"/>
      <c r="K103" s="8"/>
      <c r="L103" s="8"/>
      <c r="M103" s="8"/>
      <c r="N103" s="14"/>
      <c r="O103" s="14"/>
      <c r="P103" s="14"/>
      <c r="Q103" s="14"/>
    </row>
    <row r="104" spans="1:18" s="15" customFormat="1" ht="15" customHeight="1">
      <c r="A104" s="730" t="s">
        <v>418</v>
      </c>
      <c r="B104" s="43" t="s">
        <v>583</v>
      </c>
      <c r="C104" s="210"/>
      <c r="D104" s="162" t="s">
        <v>828</v>
      </c>
      <c r="E104" s="162" t="s">
        <v>829</v>
      </c>
      <c r="F104" s="162" t="s">
        <v>830</v>
      </c>
      <c r="G104" s="162" t="s">
        <v>831</v>
      </c>
      <c r="H104" s="162" t="s">
        <v>832</v>
      </c>
      <c r="I104" s="14"/>
      <c r="J104" s="14"/>
      <c r="K104" s="14"/>
      <c r="L104" s="8"/>
      <c r="M104" s="14"/>
      <c r="N104" s="14"/>
      <c r="O104" s="14"/>
      <c r="P104" s="14"/>
      <c r="Q104" s="14"/>
      <c r="R104" s="12"/>
    </row>
    <row r="105" spans="1:18" ht="45" customHeight="1">
      <c r="A105" s="730" t="s">
        <v>418</v>
      </c>
      <c r="B105" s="392" t="s">
        <v>584</v>
      </c>
      <c r="C105" s="263" t="s">
        <v>585</v>
      </c>
      <c r="D105" s="162" t="s">
        <v>848</v>
      </c>
      <c r="E105" s="162" t="s">
        <v>849</v>
      </c>
      <c r="N105" s="8"/>
      <c r="O105" s="8"/>
      <c r="P105" s="8"/>
      <c r="Q105" s="8"/>
    </row>
    <row r="106" spans="1:18" ht="45" customHeight="1">
      <c r="A106" s="116" t="s">
        <v>427</v>
      </c>
      <c r="B106" s="76" t="s">
        <v>586</v>
      </c>
      <c r="C106" s="263" t="s">
        <v>587</v>
      </c>
      <c r="D106" s="162" t="s">
        <v>850</v>
      </c>
      <c r="E106" s="162" t="s">
        <v>851</v>
      </c>
      <c r="F106" s="162" t="s">
        <v>852</v>
      </c>
      <c r="H106" s="8"/>
      <c r="I106" s="8"/>
      <c r="J106" s="8"/>
      <c r="K106" s="8"/>
      <c r="M106" s="8"/>
      <c r="N106" s="8"/>
      <c r="O106" s="8"/>
      <c r="P106" s="8"/>
      <c r="Q106" s="8"/>
      <c r="R106" s="15"/>
    </row>
    <row r="107" spans="1:18" s="15" customFormat="1" ht="30" customHeight="1">
      <c r="A107" s="730" t="s">
        <v>418</v>
      </c>
      <c r="B107" s="43" t="s">
        <v>853</v>
      </c>
      <c r="C107" s="789"/>
      <c r="D107" s="162" t="s">
        <v>854</v>
      </c>
      <c r="E107" s="162" t="s">
        <v>855</v>
      </c>
      <c r="F107" s="162" t="s">
        <v>856</v>
      </c>
      <c r="G107" s="162" t="s">
        <v>857</v>
      </c>
      <c r="H107" s="162" t="s">
        <v>858</v>
      </c>
      <c r="I107" s="162" t="s">
        <v>859</v>
      </c>
      <c r="J107" s="162" t="s">
        <v>860</v>
      </c>
      <c r="K107" s="8"/>
      <c r="L107" s="8"/>
      <c r="M107" s="8"/>
      <c r="N107" s="8"/>
      <c r="O107" s="8"/>
      <c r="P107" s="8"/>
      <c r="Q107" s="8"/>
    </row>
    <row r="108" spans="1:18" s="15" customFormat="1" ht="15" customHeight="1">
      <c r="A108" s="730" t="s">
        <v>418</v>
      </c>
      <c r="B108" s="43" t="s">
        <v>589</v>
      </c>
      <c r="C108" s="210"/>
      <c r="D108" s="98"/>
      <c r="E108" s="8"/>
      <c r="F108" s="8"/>
      <c r="G108" s="8"/>
      <c r="H108" s="8"/>
      <c r="I108" s="8"/>
      <c r="J108" s="8"/>
      <c r="K108" s="8"/>
      <c r="L108" s="8"/>
      <c r="M108" s="8"/>
      <c r="N108" s="8"/>
      <c r="O108" s="8"/>
      <c r="P108" s="8"/>
      <c r="Q108" s="8"/>
    </row>
    <row r="109" spans="1:18" s="15" customFormat="1" ht="15" customHeight="1">
      <c r="A109" s="730" t="s">
        <v>418</v>
      </c>
      <c r="B109" s="82" t="s">
        <v>590</v>
      </c>
      <c r="C109" s="789"/>
      <c r="D109" s="98"/>
      <c r="E109" s="14"/>
      <c r="F109" s="14"/>
      <c r="G109" s="14"/>
      <c r="H109" s="14"/>
      <c r="I109" s="14"/>
      <c r="J109" s="14"/>
      <c r="K109" s="14"/>
      <c r="L109" s="8"/>
      <c r="M109" s="14"/>
      <c r="N109" s="14"/>
      <c r="O109" s="14"/>
      <c r="P109" s="14"/>
      <c r="Q109" s="14"/>
      <c r="R109" s="12"/>
    </row>
    <row r="110" spans="1:18" ht="15" customHeight="1">
      <c r="A110" s="730" t="s">
        <v>418</v>
      </c>
      <c r="B110" s="83" t="s">
        <v>591</v>
      </c>
      <c r="C110" s="214"/>
      <c r="D110" s="162" t="s">
        <v>875</v>
      </c>
      <c r="E110" s="162" t="s">
        <v>876</v>
      </c>
      <c r="F110" s="162" t="s">
        <v>877</v>
      </c>
      <c r="G110" s="162" t="s">
        <v>878</v>
      </c>
      <c r="H110" s="162" t="s">
        <v>879</v>
      </c>
      <c r="I110" s="8"/>
      <c r="J110" s="8"/>
      <c r="K110" s="8"/>
      <c r="R110" s="12"/>
    </row>
    <row r="111" spans="1:18" ht="30" customHeight="1">
      <c r="A111" s="116" t="s">
        <v>427</v>
      </c>
      <c r="B111" s="811" t="s">
        <v>592</v>
      </c>
      <c r="C111" s="202" t="s">
        <v>593</v>
      </c>
      <c r="D111" s="163" t="s">
        <v>880</v>
      </c>
      <c r="E111" s="163" t="s">
        <v>881</v>
      </c>
      <c r="F111" s="163" t="s">
        <v>882</v>
      </c>
      <c r="G111" s="163" t="s">
        <v>883</v>
      </c>
      <c r="H111" s="163" t="s">
        <v>884</v>
      </c>
      <c r="L111" s="8"/>
      <c r="R111" s="12"/>
    </row>
    <row r="112" spans="1:18" ht="30" customHeight="1">
      <c r="A112" s="116" t="s">
        <v>427</v>
      </c>
      <c r="B112" s="811" t="s">
        <v>594</v>
      </c>
      <c r="C112" s="202" t="s">
        <v>593</v>
      </c>
      <c r="D112" s="163" t="s">
        <v>880</v>
      </c>
      <c r="E112" s="163" t="s">
        <v>885</v>
      </c>
      <c r="F112" s="163" t="s">
        <v>886</v>
      </c>
      <c r="G112" s="163" t="s">
        <v>887</v>
      </c>
      <c r="H112" s="163" t="s">
        <v>888</v>
      </c>
      <c r="I112" s="163" t="s">
        <v>889</v>
      </c>
      <c r="J112" s="163" t="s">
        <v>890</v>
      </c>
      <c r="K112" s="163" t="s">
        <v>891</v>
      </c>
      <c r="L112" s="163" t="s">
        <v>892</v>
      </c>
      <c r="R112" s="12"/>
    </row>
    <row r="113" spans="1:11" ht="30" customHeight="1">
      <c r="A113" s="116" t="s">
        <v>427</v>
      </c>
      <c r="B113" s="811" t="s">
        <v>595</v>
      </c>
      <c r="C113" s="202" t="s">
        <v>596</v>
      </c>
      <c r="D113" s="163" t="s">
        <v>896</v>
      </c>
      <c r="E113" s="163" t="s">
        <v>897</v>
      </c>
      <c r="F113" s="163" t="s">
        <v>898</v>
      </c>
      <c r="G113" s="163" t="s">
        <v>899</v>
      </c>
      <c r="H113" s="163" t="s">
        <v>900</v>
      </c>
      <c r="I113" s="163" t="s">
        <v>901</v>
      </c>
      <c r="J113" s="163" t="s">
        <v>902</v>
      </c>
      <c r="K113" s="163" t="s">
        <v>903</v>
      </c>
    </row>
    <row r="114" spans="1:11" ht="15" customHeight="1">
      <c r="A114" s="145">
        <v>5</v>
      </c>
      <c r="B114" s="126" t="s">
        <v>597</v>
      </c>
      <c r="C114" s="381"/>
      <c r="D114" s="124"/>
    </row>
    <row r="115" spans="1:11" ht="45" customHeight="1">
      <c r="A115" s="795">
        <v>5.0999999999999996</v>
      </c>
      <c r="B115" s="76" t="s">
        <v>598</v>
      </c>
      <c r="C115" s="199"/>
      <c r="D115" s="166" t="s">
        <v>215</v>
      </c>
      <c r="E115" s="166" t="s">
        <v>234</v>
      </c>
    </row>
    <row r="116" spans="1:11" ht="30" customHeight="1">
      <c r="A116" s="795">
        <v>5.2</v>
      </c>
      <c r="B116" s="76" t="s">
        <v>599</v>
      </c>
      <c r="C116" s="199"/>
      <c r="D116" s="166" t="s">
        <v>215</v>
      </c>
      <c r="E116" s="166" t="s">
        <v>234</v>
      </c>
    </row>
    <row r="117" spans="1:11" ht="30" customHeight="1">
      <c r="A117" s="173" t="s">
        <v>600</v>
      </c>
      <c r="B117" s="76" t="s">
        <v>601</v>
      </c>
      <c r="C117" s="202" t="s">
        <v>602</v>
      </c>
      <c r="D117" s="166" t="s">
        <v>215</v>
      </c>
      <c r="E117" s="166" t="s">
        <v>234</v>
      </c>
    </row>
    <row r="118" spans="1:11" ht="90" customHeight="1">
      <c r="A118" s="795" t="s">
        <v>418</v>
      </c>
      <c r="B118" s="76" t="s">
        <v>603</v>
      </c>
      <c r="C118" s="215" t="s">
        <v>604</v>
      </c>
      <c r="D118" s="98"/>
    </row>
    <row r="119" spans="1:11" ht="75" customHeight="1">
      <c r="A119" s="795" t="s">
        <v>418</v>
      </c>
      <c r="B119" s="76" t="s">
        <v>605</v>
      </c>
      <c r="C119" s="199" t="s">
        <v>606</v>
      </c>
      <c r="D119" s="98"/>
    </row>
    <row r="120" spans="1:11" ht="30" customHeight="1">
      <c r="A120" s="170" t="s">
        <v>607</v>
      </c>
      <c r="B120" s="172" t="s">
        <v>608</v>
      </c>
      <c r="C120" s="228"/>
      <c r="D120" s="98"/>
    </row>
    <row r="121" spans="1:11" ht="15" customHeight="1">
      <c r="A121" s="145">
        <v>6</v>
      </c>
      <c r="B121" s="126" t="s">
        <v>609</v>
      </c>
      <c r="C121" s="379"/>
      <c r="D121" s="124"/>
    </row>
    <row r="122" spans="1:11" ht="15" customHeight="1">
      <c r="A122" s="70">
        <v>6.1</v>
      </c>
      <c r="B122" s="66" t="s">
        <v>610</v>
      </c>
      <c r="C122" s="208"/>
      <c r="D122" s="100"/>
    </row>
    <row r="123" spans="1:11" ht="60" customHeight="1">
      <c r="A123" s="795" t="s">
        <v>611</v>
      </c>
      <c r="B123" s="76" t="s">
        <v>612</v>
      </c>
      <c r="C123" s="213" t="s">
        <v>613</v>
      </c>
      <c r="D123" s="166" t="s">
        <v>215</v>
      </c>
      <c r="E123" s="166" t="s">
        <v>234</v>
      </c>
    </row>
    <row r="124" spans="1:11" ht="45" customHeight="1">
      <c r="A124" s="795" t="s">
        <v>614</v>
      </c>
      <c r="B124" s="76" t="s">
        <v>615</v>
      </c>
      <c r="C124" s="199"/>
      <c r="D124" s="166" t="s">
        <v>215</v>
      </c>
      <c r="E124" s="166" t="s">
        <v>234</v>
      </c>
    </row>
    <row r="125" spans="1:11" ht="30" customHeight="1">
      <c r="A125" s="795" t="s">
        <v>616</v>
      </c>
      <c r="B125" s="76" t="s">
        <v>617</v>
      </c>
      <c r="C125" s="199"/>
      <c r="D125" s="166" t="s">
        <v>215</v>
      </c>
      <c r="E125" s="166" t="s">
        <v>234</v>
      </c>
    </row>
    <row r="126" spans="1:11" ht="30" customHeight="1">
      <c r="A126" s="795" t="s">
        <v>618</v>
      </c>
      <c r="B126" s="786" t="s">
        <v>619</v>
      </c>
      <c r="C126" s="199"/>
      <c r="D126" s="166" t="s">
        <v>215</v>
      </c>
      <c r="E126" s="166" t="s">
        <v>234</v>
      </c>
    </row>
    <row r="127" spans="1:11" ht="15" customHeight="1">
      <c r="A127" s="70">
        <v>6.2</v>
      </c>
      <c r="B127" s="66" t="s">
        <v>620</v>
      </c>
      <c r="C127" s="208"/>
      <c r="D127" s="101"/>
    </row>
    <row r="128" spans="1:11" ht="30" customHeight="1">
      <c r="A128" s="795" t="s">
        <v>621</v>
      </c>
      <c r="B128" s="811" t="s">
        <v>622</v>
      </c>
      <c r="C128" s="199"/>
      <c r="D128" s="163" t="s">
        <v>215</v>
      </c>
      <c r="E128" s="163" t="s">
        <v>985</v>
      </c>
    </row>
    <row r="129" spans="1:5" ht="30" customHeight="1">
      <c r="A129" s="114" t="s">
        <v>427</v>
      </c>
      <c r="B129" s="810" t="s">
        <v>623</v>
      </c>
      <c r="C129" s="202" t="s">
        <v>624</v>
      </c>
      <c r="D129" s="163" t="s">
        <v>986</v>
      </c>
      <c r="E129" s="163" t="s">
        <v>987</v>
      </c>
    </row>
    <row r="130" spans="1:5" ht="30" customHeight="1">
      <c r="A130" s="174" t="s">
        <v>625</v>
      </c>
      <c r="B130" s="811" t="s">
        <v>626</v>
      </c>
      <c r="C130" s="202" t="s">
        <v>624</v>
      </c>
      <c r="D130" s="166" t="s">
        <v>215</v>
      </c>
      <c r="E130" s="166" t="s">
        <v>234</v>
      </c>
    </row>
    <row r="131" spans="1:5" ht="30" customHeight="1">
      <c r="A131" s="174" t="s">
        <v>627</v>
      </c>
      <c r="B131" s="811" t="s">
        <v>628</v>
      </c>
      <c r="C131" s="202" t="s">
        <v>624</v>
      </c>
      <c r="D131" s="166" t="s">
        <v>215</v>
      </c>
      <c r="E131" s="166" t="s">
        <v>234</v>
      </c>
    </row>
    <row r="132" spans="1:5" ht="60" customHeight="1">
      <c r="A132" s="174" t="s">
        <v>629</v>
      </c>
      <c r="B132" s="811" t="s">
        <v>630</v>
      </c>
      <c r="C132" s="202" t="s">
        <v>624</v>
      </c>
      <c r="D132" s="166" t="s">
        <v>215</v>
      </c>
      <c r="E132" s="166" t="s">
        <v>234</v>
      </c>
    </row>
    <row r="133" spans="1:5" ht="30" customHeight="1">
      <c r="A133" s="61" t="s">
        <v>1059</v>
      </c>
      <c r="B133" s="69" t="s">
        <v>632</v>
      </c>
      <c r="C133" s="228"/>
      <c r="D133" s="98"/>
    </row>
    <row r="134" spans="1:5" ht="15" customHeight="1">
      <c r="A134" s="145">
        <v>7</v>
      </c>
      <c r="B134" s="126" t="s">
        <v>633</v>
      </c>
      <c r="C134" s="206"/>
      <c r="D134" s="124"/>
    </row>
    <row r="135" spans="1:5" ht="45" customHeight="1">
      <c r="A135" s="174" t="s">
        <v>634</v>
      </c>
      <c r="B135" s="31" t="s">
        <v>635</v>
      </c>
      <c r="C135" s="264" t="s">
        <v>1060</v>
      </c>
      <c r="D135" s="163" t="s">
        <v>215</v>
      </c>
      <c r="E135" s="163" t="s">
        <v>993</v>
      </c>
    </row>
    <row r="136" spans="1:5" ht="30" customHeight="1">
      <c r="A136" s="170" t="s">
        <v>637</v>
      </c>
      <c r="B136" s="172" t="s">
        <v>638</v>
      </c>
      <c r="C136" s="228"/>
      <c r="D136" s="98"/>
    </row>
    <row r="137" spans="1:5" ht="15" customHeight="1">
      <c r="A137" s="145">
        <v>8</v>
      </c>
      <c r="B137" s="126" t="s">
        <v>639</v>
      </c>
      <c r="C137" s="379"/>
      <c r="D137" s="124"/>
    </row>
    <row r="138" spans="1:5" ht="15" customHeight="1">
      <c r="A138" s="235">
        <v>8.1</v>
      </c>
      <c r="B138" s="269" t="s">
        <v>640</v>
      </c>
      <c r="C138" s="211"/>
      <c r="D138" s="100"/>
    </row>
    <row r="139" spans="1:5" ht="30" customHeight="1">
      <c r="A139" s="795" t="s">
        <v>418</v>
      </c>
      <c r="B139" s="27" t="s">
        <v>641</v>
      </c>
      <c r="C139" s="228" t="s">
        <v>642</v>
      </c>
      <c r="D139" s="166" t="s">
        <v>215</v>
      </c>
      <c r="E139" s="166" t="s">
        <v>216</v>
      </c>
    </row>
    <row r="140" spans="1:5" ht="30" customHeight="1">
      <c r="A140" s="795" t="s">
        <v>643</v>
      </c>
      <c r="B140" s="43" t="s">
        <v>644</v>
      </c>
      <c r="C140" s="228"/>
      <c r="D140" s="166" t="s">
        <v>215</v>
      </c>
      <c r="E140" s="166" t="s">
        <v>1061</v>
      </c>
    </row>
    <row r="141" spans="1:5" ht="30" customHeight="1">
      <c r="A141" s="795" t="s">
        <v>645</v>
      </c>
      <c r="B141" s="43" t="s">
        <v>646</v>
      </c>
      <c r="C141" s="228"/>
      <c r="D141" s="166" t="s">
        <v>215</v>
      </c>
      <c r="E141" s="166" t="s">
        <v>1061</v>
      </c>
    </row>
    <row r="142" spans="1:5" ht="45" customHeight="1">
      <c r="A142" s="795" t="s">
        <v>647</v>
      </c>
      <c r="B142" s="43" t="s">
        <v>648</v>
      </c>
      <c r="C142" s="228"/>
      <c r="D142" s="166" t="s">
        <v>215</v>
      </c>
      <c r="E142" s="166" t="s">
        <v>1061</v>
      </c>
    </row>
    <row r="143" spans="1:5" ht="15" customHeight="1">
      <c r="A143" s="70">
        <v>8.1999999999999993</v>
      </c>
      <c r="B143" s="85" t="s">
        <v>649</v>
      </c>
      <c r="C143" s="208"/>
      <c r="D143" s="100"/>
    </row>
    <row r="144" spans="1:5" ht="45" customHeight="1">
      <c r="A144" s="795" t="s">
        <v>650</v>
      </c>
      <c r="B144" s="43" t="s">
        <v>651</v>
      </c>
      <c r="C144" s="228"/>
      <c r="D144" s="166" t="s">
        <v>215</v>
      </c>
      <c r="E144" s="166" t="s">
        <v>234</v>
      </c>
    </row>
    <row r="145" spans="1:4" ht="30" customHeight="1">
      <c r="A145" s="170" t="s">
        <v>652</v>
      </c>
      <c r="B145" s="172" t="s">
        <v>653</v>
      </c>
      <c r="C145" s="228"/>
      <c r="D145" s="98"/>
    </row>
    <row r="146" spans="1:4" ht="12" customHeight="1">
      <c r="A146" s="89"/>
      <c r="C146" s="90"/>
    </row>
  </sheetData>
  <mergeCells count="33">
    <mergeCell ref="C92:C93"/>
    <mergeCell ref="B63:B64"/>
    <mergeCell ref="A58:A61"/>
    <mergeCell ref="A90:A91"/>
    <mergeCell ref="B90:B91"/>
    <mergeCell ref="C61:C62"/>
    <mergeCell ref="C63:C64"/>
    <mergeCell ref="C82:C83"/>
    <mergeCell ref="A82:A83"/>
    <mergeCell ref="B82:B83"/>
    <mergeCell ref="C78:C79"/>
    <mergeCell ref="A63:A64"/>
    <mergeCell ref="A22:A23"/>
    <mergeCell ref="A73:A76"/>
    <mergeCell ref="A18:A19"/>
    <mergeCell ref="A92:A93"/>
    <mergeCell ref="B92:B93"/>
    <mergeCell ref="A5:B5"/>
    <mergeCell ref="A78:A79"/>
    <mergeCell ref="C22:C23"/>
    <mergeCell ref="C90:C91"/>
    <mergeCell ref="B1:E1"/>
    <mergeCell ref="A51:A52"/>
    <mergeCell ref="C51:C52"/>
    <mergeCell ref="A53:A54"/>
    <mergeCell ref="C53:C54"/>
    <mergeCell ref="A30:A31"/>
    <mergeCell ref="C30:C31"/>
    <mergeCell ref="A32:A33"/>
    <mergeCell ref="C32:C33"/>
    <mergeCell ref="B2:C2"/>
    <mergeCell ref="C18:C19"/>
    <mergeCell ref="A4:B4"/>
  </mergeCells>
  <dataValidations disablePrompts="1" count="2">
    <dataValidation allowBlank="1" showInputMessage="1" showErrorMessage="1" sqref="B26 B43 B50 B127 B77 B82 B57 B87 B98 B122 B68:B70 B84 B65 B63 B72" xr:uid="{00000000-0002-0000-0700-000000000000}"/>
    <dataValidation type="list" allowBlank="1" showInputMessage="1" showErrorMessage="1" sqref="C5" xr:uid="{00000000-0002-0000-0700-000001000000}">
      <formula1>#REF!</formula1>
    </dataValidation>
  </dataValidations>
  <hyperlinks>
    <hyperlink ref="C15" r:id="rId1" xr:uid="{00000000-0004-0000-0700-000000000000}"/>
    <hyperlink ref="C18" r:id="rId2" display="See HPD LL97 Guidance for Affordable Housing " xr:uid="{00000000-0004-0000-0700-000001000000}"/>
    <hyperlink ref="C63:C64" r:id="rId3" display="Refer to HPD's Electric Heating Policy." xr:uid="{00000000-0004-0000-0700-000002000000}"/>
    <hyperlink ref="C82:C83" r:id="rId4" display="Refer to HPD's Electric Heating Policy." xr:uid="{00000000-0004-0000-0700-000003000000}"/>
    <hyperlink ref="C105" r:id="rId5" xr:uid="{00000000-0004-0000-0700-000004000000}"/>
    <hyperlink ref="C106" r:id="rId6" tooltip="Review HPD Solar Where Feasible Policy" display="https://www.nyc.gov/site/hpd/services-and-information/solar-where-feasible.page" xr:uid="{00000000-0004-0000-0700-000005000000}"/>
    <hyperlink ref="C135" r:id="rId7" display="2020EGC NYC Overlay v2, criterion 7.7" xr:uid="{00000000-0004-0000-0700-000006000000}"/>
    <hyperlink ref="C65" r:id="rId8" display="Refer to HPD's Electric Heating Policy." xr:uid="{00000000-0004-0000-0700-000007000000}"/>
    <hyperlink ref="C70" r:id="rId9" xr:uid="{00000000-0004-0000-0700-000008000000}"/>
    <hyperlink ref="C84" r:id="rId10" display="Refer to HPD's Electric Heating Policy." xr:uid="{00000000-0004-0000-0700-000009000000}"/>
  </hyperlinks>
  <printOptions verticalCentered="1"/>
  <pageMargins left="0.25" right="0.25" top="0.75" bottom="0.75" header="0.3" footer="0.3"/>
  <pageSetup paperSize="3" scale="85" fitToHeight="0" orientation="landscape" r:id="rId11"/>
  <headerFooter>
    <oddHeader>&amp;R&amp;P of &amp;N</oddHeader>
    <oddFooter>&amp;LHPD Design Guidelines - Mod Rehab&amp;RVersion 1.1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59999389629810485"/>
    <pageSetUpPr fitToPage="1"/>
  </sheetPr>
  <dimension ref="A1:BF226"/>
  <sheetViews>
    <sheetView showGridLines="0" zoomScaleNormal="100" workbookViewId="0">
      <pane xSplit="7" ySplit="1" topLeftCell="H2" activePane="bottomRight" state="frozen"/>
      <selection pane="bottomRight"/>
      <selection pane="bottomLeft" activeCell="K2" sqref="K2"/>
      <selection pane="topRight" activeCell="K2" sqref="K2"/>
    </sheetView>
  </sheetViews>
  <sheetFormatPr defaultColWidth="9.140625" defaultRowHeight="14.25" customHeight="1"/>
  <cols>
    <col min="1" max="1" width="8.7109375" style="14" customWidth="1"/>
    <col min="2" max="2" width="60.7109375" style="12" customWidth="1"/>
    <col min="3" max="3" width="30.7109375" style="217" customWidth="1"/>
    <col min="4" max="4" width="30.7109375" style="84" customWidth="1"/>
    <col min="5" max="5" width="50.7109375" style="84" hidden="1" customWidth="1"/>
    <col min="6" max="6" width="3.7109375" style="13" hidden="1" customWidth="1"/>
    <col min="7" max="7" width="3.7109375" style="279" customWidth="1"/>
    <col min="8" max="17" width="20.7109375" style="14" customWidth="1"/>
    <col min="18" max="16384" width="9.140625" style="12"/>
  </cols>
  <sheetData>
    <row r="1" spans="1:58" ht="35.1" customHeight="1">
      <c r="A1" s="613"/>
      <c r="B1" s="996" t="s">
        <v>661</v>
      </c>
      <c r="C1" s="996"/>
      <c r="D1" s="996"/>
      <c r="E1" s="614"/>
      <c r="F1" s="615"/>
      <c r="G1" s="616"/>
      <c r="H1" s="613"/>
      <c r="I1" s="617"/>
      <c r="J1" s="617"/>
      <c r="K1" s="617"/>
      <c r="L1" s="617"/>
      <c r="M1" s="617"/>
      <c r="N1" s="617"/>
      <c r="O1" s="617"/>
      <c r="P1" s="617"/>
      <c r="Q1" s="617"/>
    </row>
    <row r="2" spans="1:58" ht="90" customHeight="1">
      <c r="A2" s="618"/>
      <c r="B2" s="951" t="s">
        <v>1062</v>
      </c>
      <c r="C2" s="951"/>
      <c r="D2" s="951"/>
      <c r="E2" s="619"/>
      <c r="F2" s="620"/>
      <c r="G2" s="621"/>
      <c r="H2" s="919" t="s">
        <v>1063</v>
      </c>
      <c r="I2" s="920"/>
      <c r="J2" s="921"/>
      <c r="K2" s="622"/>
      <c r="L2" s="622"/>
      <c r="M2" s="622"/>
      <c r="N2" s="622"/>
      <c r="O2" s="622"/>
      <c r="P2" s="622"/>
      <c r="Q2" s="622"/>
    </row>
    <row r="3" spans="1:58" ht="15" customHeight="1">
      <c r="A3" s="618"/>
      <c r="B3" s="997"/>
      <c r="C3" s="997"/>
      <c r="D3" s="997"/>
      <c r="E3" s="619"/>
      <c r="F3" s="620"/>
      <c r="G3" s="621"/>
      <c r="H3" s="750"/>
      <c r="I3" s="751"/>
      <c r="J3" s="751"/>
      <c r="K3" s="622"/>
      <c r="L3" s="622"/>
      <c r="M3" s="622"/>
      <c r="N3" s="622"/>
      <c r="O3" s="622"/>
      <c r="P3" s="622"/>
      <c r="Q3" s="622"/>
    </row>
    <row r="4" spans="1:58" ht="14.25" customHeight="1">
      <c r="A4" s="959" t="s">
        <v>44</v>
      </c>
      <c r="B4" s="959"/>
      <c r="C4" s="964" t="s">
        <v>45</v>
      </c>
      <c r="D4" s="964"/>
      <c r="E4" s="926" t="s">
        <v>46</v>
      </c>
      <c r="F4" s="623"/>
      <c r="G4" s="743"/>
      <c r="H4" s="995"/>
      <c r="I4" s="995"/>
      <c r="J4" s="995"/>
      <c r="K4" s="622"/>
      <c r="L4" s="622"/>
      <c r="M4" s="622"/>
      <c r="N4" s="622"/>
      <c r="O4" s="622"/>
      <c r="P4" s="622"/>
      <c r="Q4" s="622"/>
    </row>
    <row r="5" spans="1:58" ht="14.25" customHeight="1">
      <c r="A5" s="959" t="s">
        <v>47</v>
      </c>
      <c r="B5" s="959"/>
      <c r="C5" s="964"/>
      <c r="D5" s="964"/>
      <c r="E5" s="927"/>
      <c r="F5" s="564"/>
      <c r="G5" s="743"/>
      <c r="H5" s="995"/>
      <c r="I5" s="995"/>
      <c r="J5" s="995"/>
      <c r="K5" s="622"/>
      <c r="L5" s="622"/>
      <c r="M5" s="622"/>
      <c r="N5" s="622"/>
      <c r="O5" s="622"/>
      <c r="P5" s="622"/>
      <c r="Q5" s="622"/>
    </row>
    <row r="6" spans="1:58" ht="15" customHeight="1">
      <c r="A6" s="554"/>
      <c r="B6" s="624"/>
      <c r="C6" s="625"/>
      <c r="D6" s="624"/>
      <c r="E6" s="626" t="s">
        <v>48</v>
      </c>
      <c r="F6" s="564"/>
      <c r="G6" s="747"/>
      <c r="H6" s="744"/>
      <c r="I6" s="745"/>
      <c r="J6" s="745"/>
      <c r="K6" s="624"/>
      <c r="L6" s="624"/>
      <c r="M6" s="624"/>
      <c r="N6" s="624"/>
      <c r="O6" s="624"/>
      <c r="P6" s="624"/>
      <c r="Q6" s="624"/>
    </row>
    <row r="7" spans="1:58" s="15" customFormat="1" ht="15" customHeight="1">
      <c r="A7" s="794" t="s">
        <v>416</v>
      </c>
      <c r="B7" s="521" t="s">
        <v>417</v>
      </c>
      <c r="C7" s="627" t="s">
        <v>50</v>
      </c>
      <c r="D7" s="628" t="s">
        <v>108</v>
      </c>
      <c r="E7" s="629" t="s">
        <v>1064</v>
      </c>
      <c r="F7" s="564" t="s">
        <v>56</v>
      </c>
      <c r="G7" s="747"/>
      <c r="H7" s="630" t="s">
        <v>109</v>
      </c>
      <c r="I7" s="631"/>
      <c r="J7" s="631"/>
      <c r="K7" s="632"/>
      <c r="L7" s="632"/>
      <c r="M7" s="632"/>
      <c r="N7" s="632"/>
      <c r="O7" s="632"/>
      <c r="P7" s="632"/>
      <c r="Q7" s="633"/>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row>
    <row r="8" spans="1:58" s="15" customFormat="1" ht="15" customHeight="1">
      <c r="A8" s="180" t="s">
        <v>418</v>
      </c>
      <c r="B8" s="181" t="s">
        <v>110</v>
      </c>
      <c r="C8" s="788" t="s">
        <v>111</v>
      </c>
      <c r="D8" s="562">
        <f>'INTAKE - Project-Building(s)'!D24</f>
        <v>0</v>
      </c>
      <c r="E8" s="563"/>
      <c r="F8" s="564"/>
      <c r="G8" s="747"/>
      <c r="H8" s="634">
        <f>D8</f>
        <v>0</v>
      </c>
      <c r="I8" s="634" t="b">
        <f>IF(I10&lt;&gt;0,D8)</f>
        <v>0</v>
      </c>
      <c r="J8" s="634" t="b">
        <f>IF(J10&lt;&gt;0,D8)</f>
        <v>0</v>
      </c>
      <c r="K8" s="634" t="b">
        <f>IF(K10&lt;&gt;0,D8)</f>
        <v>0</v>
      </c>
      <c r="L8" s="634" t="b">
        <f>IF(L10&lt;&gt;0,D8)</f>
        <v>0</v>
      </c>
      <c r="M8" s="634" t="b">
        <f>IF(M10&lt;&gt;0,D8)</f>
        <v>0</v>
      </c>
      <c r="N8" s="634" t="b">
        <f>IF(N10&lt;&gt;0,D8)</f>
        <v>0</v>
      </c>
      <c r="O8" s="634" t="b">
        <f>IF(O10&lt;&gt;0,D8)</f>
        <v>0</v>
      </c>
      <c r="P8" s="634" t="b">
        <f>IF(P10&lt;&gt;0,D8)</f>
        <v>0</v>
      </c>
      <c r="Q8" s="634" t="b">
        <f>IF(Q10&lt;&gt;0,D8)</f>
        <v>0</v>
      </c>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row>
    <row r="9" spans="1:58" s="15" customFormat="1" ht="15" customHeight="1">
      <c r="A9" s="139" t="s">
        <v>418</v>
      </c>
      <c r="B9" s="140" t="s">
        <v>112</v>
      </c>
      <c r="C9" s="200"/>
      <c r="D9" s="138">
        <f>COUNT(H8:Q8)</f>
        <v>1</v>
      </c>
      <c r="E9" s="563"/>
      <c r="F9" s="565"/>
      <c r="G9" s="747"/>
      <c r="H9" s="138">
        <v>1</v>
      </c>
      <c r="I9" s="138">
        <f>H9+1</f>
        <v>2</v>
      </c>
      <c r="J9" s="138">
        <f>I9+1</f>
        <v>3</v>
      </c>
      <c r="K9" s="138">
        <f>J9+1</f>
        <v>4</v>
      </c>
      <c r="L9" s="138">
        <f>K9+1</f>
        <v>5</v>
      </c>
      <c r="M9" s="138">
        <f t="shared" ref="M9:Q9" si="0">L9+1</f>
        <v>6</v>
      </c>
      <c r="N9" s="138">
        <f t="shared" si="0"/>
        <v>7</v>
      </c>
      <c r="O9" s="138">
        <f t="shared" si="0"/>
        <v>8</v>
      </c>
      <c r="P9" s="138">
        <f t="shared" si="0"/>
        <v>9</v>
      </c>
      <c r="Q9" s="138">
        <f t="shared" si="0"/>
        <v>10</v>
      </c>
    </row>
    <row r="10" spans="1:58" s="15" customFormat="1" ht="30" customHeight="1">
      <c r="A10" s="795" t="s">
        <v>418</v>
      </c>
      <c r="B10" s="41" t="s">
        <v>419</v>
      </c>
      <c r="C10" s="788" t="s">
        <v>420</v>
      </c>
      <c r="D10" s="382" t="str" cm="1">
        <f t="array" ref="D10">_xlfn.TEXTJOIN(", ",TRUE,_xlfn.UNIQUE(TRANSPOSE(H10:Q10)))</f>
        <v>0</v>
      </c>
      <c r="E10" s="563"/>
      <c r="F10" s="565"/>
      <c r="G10" s="747"/>
      <c r="H10" s="634">
        <f>IF(H9=1, 'INTAKE - Project-Building(s)'!H54)</f>
        <v>0</v>
      </c>
      <c r="I10" s="635">
        <f>IF(I9=2, 'INTAKE - Project-Building(s)'!I54)</f>
        <v>0</v>
      </c>
      <c r="J10" s="635">
        <f>IF(J9=3, 'INTAKE - Project-Building(s)'!J54)</f>
        <v>0</v>
      </c>
      <c r="K10" s="635">
        <f>IF(K9=4, 'INTAKE - Project-Building(s)'!K54)</f>
        <v>0</v>
      </c>
      <c r="L10" s="635">
        <f>IF(L9=5, 'INTAKE - Project-Building(s)'!L54)</f>
        <v>0</v>
      </c>
      <c r="M10" s="635">
        <f>IF(M9=6, 'INTAKE - Project-Building(s)'!M54)</f>
        <v>0</v>
      </c>
      <c r="N10" s="635">
        <f>IF(N9=7, 'INTAKE - Project-Building(s)'!N54)</f>
        <v>0</v>
      </c>
      <c r="O10" s="635">
        <f>IF(O9=8, 'INTAKE - Project-Building(s)'!O54)</f>
        <v>0</v>
      </c>
      <c r="P10" s="635">
        <f>IF(P9=9, 'INTAKE - Project-Building(s)'!P54)</f>
        <v>0</v>
      </c>
      <c r="Q10" s="635">
        <f>IF(Q9=10, 'INTAKE - Project-Building(s)'!Q54)</f>
        <v>0</v>
      </c>
    </row>
    <row r="11" spans="1:58" s="15" customFormat="1" ht="15" customHeight="1">
      <c r="A11" s="795" t="s">
        <v>418</v>
      </c>
      <c r="B11" s="27" t="s">
        <v>114</v>
      </c>
      <c r="C11" s="788" t="s">
        <v>111</v>
      </c>
      <c r="D11" s="382" t="str" cm="1">
        <f t="array" ref="D11">_xlfn.TEXTJOIN(", ",TRUE,_xlfn.UNIQUE(TRANSPOSE(H11:Q11)))</f>
        <v>0</v>
      </c>
      <c r="E11" s="563"/>
      <c r="F11" s="565"/>
      <c r="G11" s="747"/>
      <c r="H11" s="635">
        <f>IF(H9=1, 'INTAKE - Project-Building(s)'!H112)</f>
        <v>0</v>
      </c>
      <c r="I11" s="635">
        <f>IF(I9=2, 'INTAKE - Project-Building(s)'!I112)</f>
        <v>0</v>
      </c>
      <c r="J11" s="635">
        <f>IF(J9=3, 'INTAKE - Project-Building(s)'!J112)</f>
        <v>0</v>
      </c>
      <c r="K11" s="635">
        <f>IF(K9=4, 'INTAKE - Project-Building(s)'!K112)</f>
        <v>0</v>
      </c>
      <c r="L11" s="635">
        <f>IF(L9=5, 'INTAKE - Project-Building(s)'!L112)</f>
        <v>0</v>
      </c>
      <c r="M11" s="635">
        <f>IF(M9=6, 'INTAKE - Project-Building(s)'!M112)</f>
        <v>0</v>
      </c>
      <c r="N11" s="635">
        <f>IF(N9=7, 'INTAKE - Project-Building(s)'!N112)</f>
        <v>0</v>
      </c>
      <c r="O11" s="635">
        <f>IF(O9=8, 'INTAKE - Project-Building(s)'!O112)</f>
        <v>0</v>
      </c>
      <c r="P11" s="635">
        <f>IF(P9=9, 'INTAKE - Project-Building(s)'!P112)</f>
        <v>0</v>
      </c>
      <c r="Q11" s="635">
        <f>IF(Q9=10, 'INTAKE - Project-Building(s)'!Q112)</f>
        <v>0</v>
      </c>
    </row>
    <row r="12" spans="1:58" ht="15" customHeight="1">
      <c r="A12" s="141">
        <v>1</v>
      </c>
      <c r="B12" s="142" t="s">
        <v>663</v>
      </c>
      <c r="C12" s="201"/>
      <c r="D12" s="128"/>
      <c r="E12" s="566"/>
      <c r="F12" s="565"/>
      <c r="G12" s="747"/>
      <c r="H12" s="636"/>
      <c r="I12" s="637"/>
      <c r="J12" s="637"/>
      <c r="K12" s="637"/>
      <c r="L12" s="637"/>
      <c r="M12" s="637"/>
      <c r="N12" s="637"/>
      <c r="O12" s="637"/>
      <c r="P12" s="637"/>
      <c r="Q12" s="566"/>
    </row>
    <row r="13" spans="1:58" ht="30" customHeight="1">
      <c r="A13" s="230">
        <v>1.1000000000000001</v>
      </c>
      <c r="B13" s="41" t="s">
        <v>664</v>
      </c>
      <c r="C13" s="567"/>
      <c r="D13" s="382" t="str" cm="1">
        <f t="array" ref="D13">_xlfn.TEXTJOIN(", ",TRUE,_xlfn.UNIQUE(TRANSPOSE(H13:Q13)))</f>
        <v/>
      </c>
      <c r="E13" s="563"/>
      <c r="F13" s="565" t="s">
        <v>56</v>
      </c>
      <c r="G13" s="747"/>
      <c r="H13" s="484"/>
      <c r="I13" s="484"/>
      <c r="J13" s="484"/>
      <c r="K13" s="484"/>
      <c r="L13" s="484"/>
      <c r="M13" s="484"/>
      <c r="N13" s="484"/>
      <c r="O13" s="484"/>
      <c r="P13" s="484"/>
      <c r="Q13" s="484"/>
    </row>
    <row r="14" spans="1:58" ht="30" customHeight="1">
      <c r="A14" s="229" t="s">
        <v>667</v>
      </c>
      <c r="B14" s="171" t="s">
        <v>668</v>
      </c>
      <c r="C14" s="567" t="s">
        <v>424</v>
      </c>
      <c r="D14" s="382" t="str" cm="1">
        <f t="array" ref="D14">_xlfn.TEXTJOIN(", ",TRUE,_xlfn.UNIQUE(TRANSPOSE(H14:Q14)))</f>
        <v/>
      </c>
      <c r="E14" s="563"/>
      <c r="F14" s="565" t="s">
        <v>56</v>
      </c>
      <c r="G14" s="747"/>
      <c r="H14" s="462"/>
      <c r="I14" s="462"/>
      <c r="J14" s="462"/>
      <c r="K14" s="462"/>
      <c r="L14" s="462"/>
      <c r="M14" s="462"/>
      <c r="N14" s="462"/>
      <c r="O14" s="462"/>
      <c r="P14" s="462"/>
      <c r="Q14" s="462"/>
    </row>
    <row r="15" spans="1:58" ht="15" customHeight="1">
      <c r="A15" s="943">
        <v>1.2</v>
      </c>
      <c r="B15" s="786" t="s">
        <v>669</v>
      </c>
      <c r="C15" s="567"/>
      <c r="D15" s="382" t="str" cm="1">
        <f t="array" ref="D15">_xlfn.TEXTJOIN(", ",TRUE,_xlfn.UNIQUE(TRANSPOSE(H15:Q15)))</f>
        <v/>
      </c>
      <c r="E15" s="563"/>
      <c r="F15" s="565"/>
      <c r="G15" s="747"/>
      <c r="H15" s="462"/>
      <c r="I15" s="462"/>
      <c r="J15" s="462"/>
      <c r="K15" s="462"/>
      <c r="L15" s="462"/>
      <c r="M15" s="462"/>
      <c r="N15" s="462"/>
      <c r="O15" s="462"/>
      <c r="P15" s="462"/>
      <c r="Q15" s="462"/>
    </row>
    <row r="16" spans="1:58" ht="30" customHeight="1">
      <c r="A16" s="944"/>
      <c r="B16" s="41" t="s">
        <v>433</v>
      </c>
      <c r="C16" s="961" t="s">
        <v>150</v>
      </c>
      <c r="D16" s="382" t="str" cm="1">
        <f t="array" ref="D16">_xlfn.TEXTJOIN(", ",TRUE,_xlfn.UNIQUE(TRANSPOSE(H16:Q16)))</f>
        <v/>
      </c>
      <c r="E16" s="563"/>
      <c r="F16" s="565" t="s">
        <v>56</v>
      </c>
      <c r="G16" s="747"/>
      <c r="H16" s="462"/>
      <c r="I16" s="462"/>
      <c r="J16" s="462"/>
      <c r="K16" s="462"/>
      <c r="L16" s="462"/>
      <c r="M16" s="462"/>
      <c r="N16" s="462"/>
      <c r="O16" s="462"/>
      <c r="P16" s="462"/>
      <c r="Q16" s="462"/>
    </row>
    <row r="17" spans="1:17" ht="45" customHeight="1">
      <c r="A17" s="945"/>
      <c r="B17" s="786" t="s">
        <v>435</v>
      </c>
      <c r="C17" s="961"/>
      <c r="D17" s="382" t="str" cm="1">
        <f t="array" ref="D17">_xlfn.TEXTJOIN(", ",TRUE,_xlfn.UNIQUE(TRANSPOSE(H17:Q17)))</f>
        <v/>
      </c>
      <c r="E17" s="563"/>
      <c r="F17" s="565" t="s">
        <v>56</v>
      </c>
      <c r="G17" s="747"/>
      <c r="H17" s="462"/>
      <c r="I17" s="462"/>
      <c r="J17" s="462"/>
      <c r="K17" s="462"/>
      <c r="L17" s="462"/>
      <c r="M17" s="462"/>
      <c r="N17" s="462"/>
      <c r="O17" s="462"/>
      <c r="P17" s="462"/>
      <c r="Q17" s="462"/>
    </row>
    <row r="18" spans="1:17" ht="45" customHeight="1">
      <c r="A18" s="170" t="s">
        <v>676</v>
      </c>
      <c r="B18" s="171" t="s">
        <v>677</v>
      </c>
      <c r="C18" s="568"/>
      <c r="D18" s="382" t="str" cm="1">
        <f t="array" ref="D18">_xlfn.TEXTJOIN(", ",TRUE,_xlfn.UNIQUE(TRANSPOSE(H18:Q18)))</f>
        <v/>
      </c>
      <c r="E18" s="563"/>
      <c r="F18" s="565"/>
      <c r="G18" s="747"/>
      <c r="H18" s="463"/>
      <c r="I18" s="463"/>
      <c r="J18" s="463"/>
      <c r="K18" s="463"/>
      <c r="L18" s="463"/>
      <c r="M18" s="463"/>
      <c r="N18" s="463"/>
      <c r="O18" s="463"/>
      <c r="P18" s="463"/>
      <c r="Q18" s="463"/>
    </row>
    <row r="19" spans="1:17" ht="30" customHeight="1">
      <c r="A19" s="795">
        <v>1.3</v>
      </c>
      <c r="B19" s="786" t="s">
        <v>679</v>
      </c>
      <c r="C19" s="760" t="s">
        <v>1065</v>
      </c>
      <c r="D19" s="382" t="str" cm="1">
        <f t="array" ref="D19">_xlfn.TEXTJOIN(", ",TRUE,_xlfn.UNIQUE(TRANSPOSE(H19:Q19)))</f>
        <v/>
      </c>
      <c r="E19" s="563"/>
      <c r="F19" s="565" t="s">
        <v>56</v>
      </c>
      <c r="G19" s="747"/>
      <c r="H19" s="463"/>
      <c r="I19" s="463"/>
      <c r="J19" s="463"/>
      <c r="K19" s="463"/>
      <c r="L19" s="463"/>
      <c r="M19" s="463"/>
      <c r="N19" s="463"/>
      <c r="O19" s="463"/>
      <c r="P19" s="463"/>
      <c r="Q19" s="463"/>
    </row>
    <row r="20" spans="1:17" ht="15" customHeight="1">
      <c r="A20" s="170" t="s">
        <v>439</v>
      </c>
      <c r="B20" s="171" t="s">
        <v>683</v>
      </c>
      <c r="C20" s="568"/>
      <c r="D20" s="382" t="str" cm="1">
        <f t="array" ref="D20">_xlfn.TEXTJOIN(", ",TRUE,_xlfn.UNIQUE(TRANSPOSE(H20:Q20)))</f>
        <v/>
      </c>
      <c r="E20" s="563"/>
      <c r="F20" s="565"/>
      <c r="G20" s="747"/>
      <c r="H20" s="463"/>
      <c r="I20" s="463"/>
      <c r="J20" s="463"/>
      <c r="K20" s="463"/>
      <c r="L20" s="463"/>
      <c r="M20" s="463"/>
      <c r="N20" s="463"/>
      <c r="O20" s="463"/>
      <c r="P20" s="463"/>
      <c r="Q20" s="463"/>
    </row>
    <row r="21" spans="1:17" ht="30" customHeight="1">
      <c r="A21" s="941" t="s">
        <v>441</v>
      </c>
      <c r="B21" s="31" t="s">
        <v>442</v>
      </c>
      <c r="C21" s="939" t="s">
        <v>1066</v>
      </c>
      <c r="D21" s="382" t="str" cm="1">
        <f t="array" ref="D21">_xlfn.TEXTJOIN(", ",TRUE,_xlfn.UNIQUE(TRANSPOSE(H21:Q21)))</f>
        <v/>
      </c>
      <c r="E21" s="563"/>
      <c r="F21" s="565" t="s">
        <v>56</v>
      </c>
      <c r="G21" s="747"/>
      <c r="H21" s="462"/>
      <c r="I21" s="462"/>
      <c r="J21" s="462"/>
      <c r="K21" s="462"/>
      <c r="L21" s="462"/>
      <c r="M21" s="462"/>
      <c r="N21" s="462"/>
      <c r="O21" s="462"/>
      <c r="P21" s="462"/>
      <c r="Q21" s="462"/>
    </row>
    <row r="22" spans="1:17" ht="30" customHeight="1">
      <c r="A22" s="942"/>
      <c r="B22" s="222" t="s">
        <v>685</v>
      </c>
      <c r="C22" s="940"/>
      <c r="D22" s="382" t="str" cm="1">
        <f t="array" ref="D22">_xlfn.TEXTJOIN(", ",TRUE,_xlfn.UNIQUE(TRANSPOSE(H22:Q22)))</f>
        <v/>
      </c>
      <c r="E22" s="563"/>
      <c r="F22" s="565"/>
      <c r="G22" s="747"/>
      <c r="H22" s="462"/>
      <c r="I22" s="462"/>
      <c r="J22" s="462"/>
      <c r="K22" s="462"/>
      <c r="L22" s="462"/>
      <c r="M22" s="462"/>
      <c r="N22" s="462"/>
      <c r="O22" s="462"/>
      <c r="P22" s="462"/>
      <c r="Q22" s="462"/>
    </row>
    <row r="23" spans="1:17" ht="45" customHeight="1">
      <c r="A23" s="170" t="s">
        <v>693</v>
      </c>
      <c r="B23" s="171" t="s">
        <v>694</v>
      </c>
      <c r="C23" s="569"/>
      <c r="D23" s="382" t="str" cm="1">
        <f t="array" ref="D23">_xlfn.TEXTJOIN(", ",TRUE,_xlfn.UNIQUE(TRANSPOSE(H23:Q23)))</f>
        <v/>
      </c>
      <c r="E23" s="563"/>
      <c r="F23" s="565"/>
      <c r="G23" s="747"/>
      <c r="H23" s="549"/>
      <c r="I23" s="549"/>
      <c r="J23" s="549"/>
      <c r="K23" s="549"/>
      <c r="L23" s="549"/>
      <c r="M23" s="549"/>
      <c r="N23" s="549"/>
      <c r="O23" s="549"/>
      <c r="P23" s="549"/>
      <c r="Q23" s="484"/>
    </row>
    <row r="24" spans="1:17" ht="15" customHeight="1">
      <c r="A24" s="232">
        <v>2</v>
      </c>
      <c r="B24" s="233" t="s">
        <v>445</v>
      </c>
      <c r="C24" s="570"/>
      <c r="D24" s="571"/>
      <c r="E24" s="571"/>
      <c r="F24" s="565"/>
      <c r="G24" s="747"/>
      <c r="H24" s="143"/>
      <c r="I24" s="527"/>
      <c r="J24" s="527"/>
      <c r="K24" s="527"/>
      <c r="L24" s="527"/>
      <c r="M24" s="527"/>
      <c r="N24" s="527"/>
      <c r="O24" s="527"/>
      <c r="P24" s="527"/>
      <c r="Q24" s="528"/>
    </row>
    <row r="25" spans="1:17" ht="45" customHeight="1">
      <c r="A25" s="231" t="s">
        <v>697</v>
      </c>
      <c r="B25" s="64" t="s">
        <v>698</v>
      </c>
      <c r="C25" s="572"/>
      <c r="D25" s="382" t="str" cm="1">
        <f t="array" ref="D25">_xlfn.TEXTJOIN(", ",TRUE,_xlfn.UNIQUE(TRANSPOSE(H25:Q25)))</f>
        <v/>
      </c>
      <c r="E25" s="573"/>
      <c r="F25" s="565"/>
      <c r="G25" s="747"/>
      <c r="H25" s="477"/>
      <c r="I25" s="477"/>
      <c r="J25" s="477"/>
      <c r="K25" s="477"/>
      <c r="L25" s="477"/>
      <c r="M25" s="477"/>
      <c r="N25" s="477"/>
      <c r="O25" s="477"/>
      <c r="P25" s="477"/>
      <c r="Q25" s="477"/>
    </row>
    <row r="26" spans="1:17" ht="15" customHeight="1">
      <c r="A26" s="65">
        <v>2.2000000000000002</v>
      </c>
      <c r="B26" s="66" t="s">
        <v>449</v>
      </c>
      <c r="C26" s="208"/>
      <c r="D26" s="67"/>
      <c r="E26" s="68"/>
      <c r="F26" s="565"/>
      <c r="G26" s="747"/>
      <c r="H26" s="151"/>
      <c r="I26" s="529"/>
      <c r="J26" s="529"/>
      <c r="K26" s="529"/>
      <c r="L26" s="529"/>
      <c r="M26" s="530"/>
      <c r="N26" s="529"/>
      <c r="O26" s="529"/>
      <c r="P26" s="529"/>
      <c r="Q26" s="531"/>
    </row>
    <row r="27" spans="1:17" ht="45" customHeight="1">
      <c r="A27" s="795" t="s">
        <v>450</v>
      </c>
      <c r="B27" s="392" t="s">
        <v>451</v>
      </c>
      <c r="C27" s="574"/>
      <c r="D27" s="382" t="str" cm="1">
        <f t="array" ref="D27">_xlfn.TEXTJOIN(", ",TRUE,_xlfn.UNIQUE(TRANSPOSE(H27:Q27)))</f>
        <v/>
      </c>
      <c r="E27" s="573"/>
      <c r="F27" s="565"/>
      <c r="G27" s="747"/>
      <c r="H27" s="462"/>
      <c r="I27" s="462"/>
      <c r="J27" s="462"/>
      <c r="K27" s="462"/>
      <c r="L27" s="462"/>
      <c r="M27" s="462"/>
      <c r="N27" s="462"/>
      <c r="O27" s="462"/>
      <c r="P27" s="462"/>
      <c r="Q27" s="462"/>
    </row>
    <row r="28" spans="1:17" ht="30" customHeight="1">
      <c r="A28" s="115" t="s">
        <v>517</v>
      </c>
      <c r="B28" s="31" t="s">
        <v>704</v>
      </c>
      <c r="C28" s="788" t="s">
        <v>1067</v>
      </c>
      <c r="D28" s="382" t="str" cm="1">
        <f t="array" ref="D28">_xlfn.TEXTJOIN(", ",TRUE,_xlfn.UNIQUE(TRANSPOSE(H28:Q28)))</f>
        <v/>
      </c>
      <c r="E28" s="575"/>
      <c r="F28" s="565" t="s">
        <v>56</v>
      </c>
      <c r="G28" s="747"/>
      <c r="H28" s="462"/>
      <c r="I28" s="462"/>
      <c r="J28" s="462"/>
      <c r="K28" s="462"/>
      <c r="L28" s="462"/>
      <c r="M28" s="462"/>
      <c r="N28" s="462"/>
      <c r="O28" s="462"/>
      <c r="P28" s="462"/>
      <c r="Q28" s="462"/>
    </row>
    <row r="29" spans="1:17" ht="84.95" customHeight="1">
      <c r="A29" s="934" t="s">
        <v>710</v>
      </c>
      <c r="B29" s="43" t="s">
        <v>458</v>
      </c>
      <c r="C29" s="939" t="s">
        <v>1068</v>
      </c>
      <c r="D29" s="382" t="str" cm="1">
        <f t="array" ref="D29">_xlfn.TEXTJOIN(", ",TRUE,_xlfn.UNIQUE(TRANSPOSE(H29:Q29)))</f>
        <v/>
      </c>
      <c r="E29" s="575"/>
      <c r="F29" s="565" t="s">
        <v>56</v>
      </c>
      <c r="G29" s="747"/>
      <c r="H29" s="463"/>
      <c r="I29" s="463"/>
      <c r="J29" s="463"/>
      <c r="K29" s="463"/>
      <c r="L29" s="463"/>
      <c r="M29" s="463"/>
      <c r="N29" s="463"/>
      <c r="O29" s="463"/>
      <c r="P29" s="463"/>
      <c r="Q29" s="463"/>
    </row>
    <row r="30" spans="1:17" ht="30" customHeight="1">
      <c r="A30" s="933"/>
      <c r="B30" s="222" t="s">
        <v>713</v>
      </c>
      <c r="C30" s="940"/>
      <c r="D30" s="382" t="str" cm="1">
        <f t="array" ref="D30">_xlfn.TEXTJOIN(", ",TRUE,_xlfn.UNIQUE(TRANSPOSE(H30:Q30)))</f>
        <v/>
      </c>
      <c r="E30" s="575"/>
      <c r="F30" s="565"/>
      <c r="G30" s="747"/>
      <c r="H30" s="463"/>
      <c r="I30" s="463"/>
      <c r="J30" s="463"/>
      <c r="K30" s="463"/>
      <c r="L30" s="463"/>
      <c r="M30" s="463"/>
      <c r="N30" s="463"/>
      <c r="O30" s="463"/>
      <c r="P30" s="463"/>
      <c r="Q30" s="463"/>
    </row>
    <row r="31" spans="1:17" ht="30" customHeight="1">
      <c r="A31" s="934" t="s">
        <v>716</v>
      </c>
      <c r="B31" s="43" t="s">
        <v>462</v>
      </c>
      <c r="C31" s="939" t="s">
        <v>443</v>
      </c>
      <c r="D31" s="382" t="str" cm="1">
        <f t="array" ref="D31">_xlfn.TEXTJOIN(", ",TRUE,_xlfn.UNIQUE(TRANSPOSE(H31:Q31)))</f>
        <v/>
      </c>
      <c r="E31" s="575"/>
      <c r="F31" s="565" t="s">
        <v>56</v>
      </c>
      <c r="G31" s="747"/>
      <c r="H31" s="462"/>
      <c r="I31" s="462"/>
      <c r="J31" s="462"/>
      <c r="K31" s="462"/>
      <c r="L31" s="462"/>
      <c r="M31" s="462"/>
      <c r="N31" s="462"/>
      <c r="O31" s="462"/>
      <c r="P31" s="462"/>
      <c r="Q31" s="462"/>
    </row>
    <row r="32" spans="1:17" ht="30" customHeight="1">
      <c r="A32" s="933"/>
      <c r="B32" s="222" t="s">
        <v>460</v>
      </c>
      <c r="C32" s="940"/>
      <c r="D32" s="382" t="str" cm="1">
        <f t="array" ref="D32">_xlfn.TEXTJOIN(", ",TRUE,_xlfn.UNIQUE(TRANSPOSE(H32:Q32)))</f>
        <v/>
      </c>
      <c r="E32" s="575"/>
      <c r="F32" s="565"/>
      <c r="G32" s="747"/>
      <c r="H32" s="463"/>
      <c r="I32" s="463"/>
      <c r="J32" s="463"/>
      <c r="K32" s="463"/>
      <c r="L32" s="463"/>
      <c r="M32" s="463"/>
      <c r="N32" s="463"/>
      <c r="O32" s="463"/>
      <c r="P32" s="463"/>
      <c r="Q32" s="463"/>
    </row>
    <row r="33" spans="1:17" ht="30" customHeight="1">
      <c r="A33" s="234" t="s">
        <v>721</v>
      </c>
      <c r="B33" s="43" t="s">
        <v>466</v>
      </c>
      <c r="C33" s="567"/>
      <c r="D33" s="382" t="str" cm="1">
        <f t="array" ref="D33">_xlfn.TEXTJOIN(", ",TRUE,_xlfn.UNIQUE(TRANSPOSE(H33:Q33)))</f>
        <v/>
      </c>
      <c r="E33" s="575"/>
      <c r="F33" s="564"/>
      <c r="G33" s="748"/>
      <c r="H33" s="484"/>
      <c r="I33" s="484"/>
      <c r="J33" s="484"/>
      <c r="K33" s="484"/>
      <c r="L33" s="484"/>
      <c r="M33" s="484"/>
      <c r="N33" s="484"/>
      <c r="O33" s="484"/>
      <c r="P33" s="484"/>
      <c r="Q33" s="484"/>
    </row>
    <row r="34" spans="1:17" ht="45" customHeight="1">
      <c r="A34" s="234" t="s">
        <v>723</v>
      </c>
      <c r="B34" s="43" t="s">
        <v>469</v>
      </c>
      <c r="C34" s="567"/>
      <c r="D34" s="382" t="str" cm="1">
        <f t="array" ref="D34">_xlfn.TEXTJOIN(", ",TRUE,_xlfn.UNIQUE(TRANSPOSE(H34:Q34)))</f>
        <v/>
      </c>
      <c r="E34" s="575"/>
      <c r="F34" s="565"/>
      <c r="G34" s="747"/>
      <c r="H34" s="462"/>
      <c r="I34" s="462"/>
      <c r="J34" s="462"/>
      <c r="K34" s="462"/>
      <c r="L34" s="462"/>
      <c r="M34" s="462"/>
      <c r="N34" s="462"/>
      <c r="O34" s="462"/>
      <c r="P34" s="462"/>
      <c r="Q34" s="462"/>
    </row>
    <row r="35" spans="1:17" ht="30" customHeight="1">
      <c r="A35" s="234" t="s">
        <v>725</v>
      </c>
      <c r="B35" s="43" t="s">
        <v>471</v>
      </c>
      <c r="C35" s="567"/>
      <c r="D35" s="382" t="str" cm="1">
        <f t="array" ref="D35">_xlfn.TEXTJOIN(", ",TRUE,_xlfn.UNIQUE(TRANSPOSE(H35:Q35)))</f>
        <v/>
      </c>
      <c r="E35" s="575"/>
      <c r="F35" s="565"/>
      <c r="G35" s="747"/>
      <c r="H35" s="462"/>
      <c r="I35" s="462"/>
      <c r="J35" s="462"/>
      <c r="K35" s="462"/>
      <c r="L35" s="462"/>
      <c r="M35" s="462"/>
      <c r="N35" s="462"/>
      <c r="O35" s="462"/>
      <c r="P35" s="462"/>
      <c r="Q35" s="462"/>
    </row>
    <row r="36" spans="1:17" ht="30" customHeight="1">
      <c r="A36" s="234" t="s">
        <v>726</v>
      </c>
      <c r="B36" s="43" t="s">
        <v>473</v>
      </c>
      <c r="C36" s="567"/>
      <c r="D36" s="382" t="str" cm="1">
        <f t="array" ref="D36">_xlfn.TEXTJOIN(", ",TRUE,_xlfn.UNIQUE(TRANSPOSE(H36:Q36)))</f>
        <v/>
      </c>
      <c r="E36" s="575"/>
      <c r="F36" s="565"/>
      <c r="G36" s="747"/>
      <c r="H36" s="462"/>
      <c r="I36" s="462"/>
      <c r="J36" s="462"/>
      <c r="K36" s="462"/>
      <c r="L36" s="462"/>
      <c r="M36" s="462"/>
      <c r="N36" s="462"/>
      <c r="O36" s="462"/>
      <c r="P36" s="462"/>
      <c r="Q36" s="462"/>
    </row>
    <row r="37" spans="1:17" ht="60" customHeight="1">
      <c r="A37" s="234" t="s">
        <v>729</v>
      </c>
      <c r="B37" s="43" t="s">
        <v>475</v>
      </c>
      <c r="C37" s="567"/>
      <c r="D37" s="382" t="str" cm="1">
        <f t="array" ref="D37">_xlfn.TEXTJOIN(", ",TRUE,_xlfn.UNIQUE(TRANSPOSE(H37:Q37)))</f>
        <v/>
      </c>
      <c r="E37" s="575"/>
      <c r="F37" s="565"/>
      <c r="G37" s="747"/>
      <c r="H37" s="462"/>
      <c r="I37" s="462"/>
      <c r="J37" s="462"/>
      <c r="K37" s="462"/>
      <c r="L37" s="462"/>
      <c r="M37" s="462"/>
      <c r="N37" s="462"/>
      <c r="O37" s="462"/>
      <c r="P37" s="462"/>
      <c r="Q37" s="462"/>
    </row>
    <row r="38" spans="1:17" ht="60" customHeight="1">
      <c r="A38" s="234" t="s">
        <v>730</v>
      </c>
      <c r="B38" s="43" t="s">
        <v>477</v>
      </c>
      <c r="C38" s="567"/>
      <c r="D38" s="382" t="str" cm="1">
        <f t="array" ref="D38">_xlfn.TEXTJOIN(", ",TRUE,_xlfn.UNIQUE(TRANSPOSE(H38:Q38)))</f>
        <v/>
      </c>
      <c r="E38" s="575"/>
      <c r="F38" s="565"/>
      <c r="G38" s="747"/>
      <c r="H38" s="462"/>
      <c r="I38" s="462"/>
      <c r="J38" s="462"/>
      <c r="K38" s="462"/>
      <c r="L38" s="462"/>
      <c r="M38" s="462"/>
      <c r="N38" s="462"/>
      <c r="O38" s="462"/>
      <c r="P38" s="462"/>
      <c r="Q38" s="462"/>
    </row>
    <row r="39" spans="1:17" ht="30" customHeight="1">
      <c r="A39" s="234" t="s">
        <v>731</v>
      </c>
      <c r="B39" s="43" t="s">
        <v>479</v>
      </c>
      <c r="C39" s="567"/>
      <c r="D39" s="382" t="str" cm="1">
        <f t="array" ref="D39">_xlfn.TEXTJOIN(", ",TRUE,_xlfn.UNIQUE(TRANSPOSE(H39:Q39)))</f>
        <v/>
      </c>
      <c r="E39" s="575"/>
      <c r="F39" s="565"/>
      <c r="G39" s="747"/>
      <c r="H39" s="462"/>
      <c r="I39" s="462"/>
      <c r="J39" s="462"/>
      <c r="K39" s="462"/>
      <c r="L39" s="462"/>
      <c r="M39" s="462"/>
      <c r="N39" s="462"/>
      <c r="O39" s="462"/>
      <c r="P39" s="462"/>
      <c r="Q39" s="462"/>
    </row>
    <row r="40" spans="1:17" ht="30" customHeight="1">
      <c r="A40" s="234" t="s">
        <v>732</v>
      </c>
      <c r="B40" s="43" t="s">
        <v>481</v>
      </c>
      <c r="C40" s="567"/>
      <c r="D40" s="382" t="str" cm="1">
        <f t="array" ref="D40">_xlfn.TEXTJOIN(", ",TRUE,_xlfn.UNIQUE(TRANSPOSE(H40:Q40)))</f>
        <v/>
      </c>
      <c r="E40" s="575"/>
      <c r="F40" s="565"/>
      <c r="G40" s="747"/>
      <c r="H40" s="484"/>
      <c r="I40" s="484"/>
      <c r="J40" s="484"/>
      <c r="K40" s="484"/>
      <c r="L40" s="484"/>
      <c r="M40" s="484"/>
      <c r="N40" s="484"/>
      <c r="O40" s="484"/>
      <c r="P40" s="484"/>
      <c r="Q40" s="484"/>
    </row>
    <row r="41" spans="1:17" ht="30" customHeight="1">
      <c r="A41" s="170" t="s">
        <v>482</v>
      </c>
      <c r="B41" s="172" t="s">
        <v>483</v>
      </c>
      <c r="C41" s="788"/>
      <c r="D41" s="382" t="str" cm="1">
        <f t="array" ref="D41">_xlfn.TEXTJOIN(", ",TRUE,_xlfn.UNIQUE(TRANSPOSE(H41:Q41)))</f>
        <v/>
      </c>
      <c r="E41" s="575"/>
      <c r="F41" s="565"/>
      <c r="G41" s="747"/>
      <c r="H41" s="462"/>
      <c r="I41" s="462"/>
      <c r="J41" s="462"/>
      <c r="K41" s="462"/>
      <c r="L41" s="462"/>
      <c r="M41" s="462"/>
      <c r="N41" s="462"/>
      <c r="O41" s="462"/>
      <c r="P41" s="462"/>
      <c r="Q41" s="462"/>
    </row>
    <row r="42" spans="1:17" ht="15" customHeight="1">
      <c r="A42" s="70">
        <v>2.2999999999999998</v>
      </c>
      <c r="B42" s="66" t="s">
        <v>484</v>
      </c>
      <c r="C42" s="208"/>
      <c r="D42" s="67"/>
      <c r="E42" s="68"/>
      <c r="F42" s="565"/>
      <c r="G42" s="747"/>
      <c r="H42" s="153"/>
      <c r="I42" s="532"/>
      <c r="J42" s="532"/>
      <c r="K42" s="532"/>
      <c r="L42" s="532"/>
      <c r="M42" s="532"/>
      <c r="N42" s="532"/>
      <c r="O42" s="532"/>
      <c r="P42" s="532"/>
      <c r="Q42" s="533"/>
    </row>
    <row r="43" spans="1:17" ht="45" customHeight="1">
      <c r="A43" s="795" t="s">
        <v>485</v>
      </c>
      <c r="B43" s="43" t="s">
        <v>486</v>
      </c>
      <c r="C43" s="788"/>
      <c r="D43" s="382" t="str" cm="1">
        <f t="array" ref="D43">_xlfn.TEXTJOIN(", ",TRUE,_xlfn.UNIQUE(TRANSPOSE(H43:Q43)))</f>
        <v/>
      </c>
      <c r="E43" s="575"/>
      <c r="F43" s="564"/>
      <c r="G43" s="748"/>
      <c r="H43" s="477"/>
      <c r="I43" s="477"/>
      <c r="J43" s="477"/>
      <c r="K43" s="477"/>
      <c r="L43" s="477"/>
      <c r="M43" s="477"/>
      <c r="N43" s="477"/>
      <c r="O43" s="477"/>
      <c r="P43" s="477"/>
      <c r="Q43" s="477"/>
    </row>
    <row r="44" spans="1:17" ht="45" customHeight="1">
      <c r="A44" s="795" t="s">
        <v>487</v>
      </c>
      <c r="B44" s="43" t="s">
        <v>488</v>
      </c>
      <c r="C44" s="567"/>
      <c r="D44" s="382" t="str" cm="1">
        <f t="array" ref="D44">_xlfn.TEXTJOIN(", ",TRUE,_xlfn.UNIQUE(TRANSPOSE(H44:Q44)))</f>
        <v/>
      </c>
      <c r="E44" s="575"/>
      <c r="F44" s="565" t="s">
        <v>56</v>
      </c>
      <c r="G44" s="747"/>
      <c r="H44" s="462"/>
      <c r="I44" s="462"/>
      <c r="J44" s="462"/>
      <c r="K44" s="462"/>
      <c r="L44" s="462"/>
      <c r="M44" s="462"/>
      <c r="N44" s="462"/>
      <c r="O44" s="462"/>
      <c r="P44" s="462"/>
      <c r="Q44" s="462"/>
    </row>
    <row r="45" spans="1:17" ht="45" customHeight="1">
      <c r="A45" s="795" t="s">
        <v>489</v>
      </c>
      <c r="B45" s="43" t="s">
        <v>490</v>
      </c>
      <c r="C45" s="788"/>
      <c r="D45" s="382" t="str" cm="1">
        <f t="array" ref="D45">_xlfn.TEXTJOIN(", ",TRUE,_xlfn.UNIQUE(TRANSPOSE(H45:Q45)))</f>
        <v/>
      </c>
      <c r="E45" s="575"/>
      <c r="F45" s="565" t="s">
        <v>56</v>
      </c>
      <c r="G45" s="747"/>
      <c r="H45" s="462"/>
      <c r="I45" s="462"/>
      <c r="J45" s="462"/>
      <c r="K45" s="462"/>
      <c r="L45" s="462"/>
      <c r="M45" s="462"/>
      <c r="N45" s="462"/>
      <c r="O45" s="462"/>
      <c r="P45" s="462"/>
      <c r="Q45" s="462"/>
    </row>
    <row r="46" spans="1:17" ht="30" customHeight="1">
      <c r="A46" s="231" t="s">
        <v>741</v>
      </c>
      <c r="B46" s="43" t="s">
        <v>492</v>
      </c>
      <c r="C46" s="567"/>
      <c r="D46" s="382" t="str" cm="1">
        <f t="array" ref="D46">_xlfn.TEXTJOIN(", ",TRUE,_xlfn.UNIQUE(TRANSPOSE(H46:Q46)))</f>
        <v/>
      </c>
      <c r="E46" s="575"/>
      <c r="F46" s="564"/>
      <c r="G46" s="748"/>
      <c r="H46" s="463"/>
      <c r="I46" s="463"/>
      <c r="J46" s="463"/>
      <c r="K46" s="463"/>
      <c r="L46" s="463"/>
      <c r="M46" s="463"/>
      <c r="N46" s="463"/>
      <c r="O46" s="463"/>
      <c r="P46" s="463"/>
      <c r="Q46" s="463"/>
    </row>
    <row r="47" spans="1:17" ht="30" customHeight="1">
      <c r="A47" s="795" t="s">
        <v>494</v>
      </c>
      <c r="B47" s="43" t="s">
        <v>495</v>
      </c>
      <c r="C47" s="788"/>
      <c r="D47" s="382" t="str" cm="1">
        <f t="array" ref="D47">_xlfn.TEXTJOIN(", ",TRUE,_xlfn.UNIQUE(TRANSPOSE(H47:Q47)))</f>
        <v/>
      </c>
      <c r="E47" s="575"/>
      <c r="F47" s="564"/>
      <c r="G47" s="748"/>
      <c r="H47" s="462"/>
      <c r="I47" s="462"/>
      <c r="J47" s="462"/>
      <c r="K47" s="462"/>
      <c r="L47" s="462"/>
      <c r="M47" s="462"/>
      <c r="N47" s="462"/>
      <c r="O47" s="462"/>
      <c r="P47" s="462"/>
      <c r="Q47" s="462"/>
    </row>
    <row r="48" spans="1:17" ht="30" customHeight="1">
      <c r="A48" s="170" t="s">
        <v>496</v>
      </c>
      <c r="B48" s="172" t="s">
        <v>497</v>
      </c>
      <c r="C48" s="788"/>
      <c r="D48" s="382" t="str" cm="1">
        <f t="array" ref="D48">_xlfn.TEXTJOIN(", ",TRUE,_xlfn.UNIQUE(TRANSPOSE(H48:Q48)))</f>
        <v/>
      </c>
      <c r="E48" s="575"/>
      <c r="F48" s="564"/>
      <c r="G48" s="748"/>
      <c r="H48" s="484"/>
      <c r="I48" s="484"/>
      <c r="J48" s="484"/>
      <c r="K48" s="484"/>
      <c r="L48" s="484"/>
      <c r="M48" s="484"/>
      <c r="N48" s="484"/>
      <c r="O48" s="484"/>
      <c r="P48" s="484"/>
      <c r="Q48" s="484"/>
    </row>
    <row r="49" spans="1:17" ht="15" customHeight="1">
      <c r="A49" s="70">
        <v>2.4</v>
      </c>
      <c r="B49" s="66" t="s">
        <v>498</v>
      </c>
      <c r="C49" s="208"/>
      <c r="D49" s="67"/>
      <c r="E49" s="68"/>
      <c r="F49" s="565"/>
      <c r="G49" s="747"/>
      <c r="H49" s="153"/>
      <c r="I49" s="532"/>
      <c r="J49" s="532"/>
      <c r="K49" s="532"/>
      <c r="L49" s="532"/>
      <c r="M49" s="532"/>
      <c r="N49" s="532"/>
      <c r="O49" s="532"/>
      <c r="P49" s="532"/>
      <c r="Q49" s="533"/>
    </row>
    <row r="50" spans="1:17" ht="30" customHeight="1">
      <c r="A50" s="170" t="s">
        <v>505</v>
      </c>
      <c r="B50" s="172" t="s">
        <v>506</v>
      </c>
      <c r="C50" s="210"/>
      <c r="D50" s="382" t="str" cm="1">
        <f t="array" ref="D50">_xlfn.TEXTJOIN(", ",TRUE,_xlfn.UNIQUE(TRANSPOSE(H50:Q50)))</f>
        <v/>
      </c>
      <c r="E50" s="576"/>
      <c r="F50" s="564"/>
      <c r="G50" s="748"/>
      <c r="H50" s="484"/>
      <c r="I50" s="484"/>
      <c r="J50" s="484"/>
      <c r="K50" s="484"/>
      <c r="L50" s="484"/>
      <c r="M50" s="484"/>
      <c r="N50" s="484"/>
      <c r="O50" s="484"/>
      <c r="P50" s="484"/>
      <c r="Q50" s="484"/>
    </row>
    <row r="51" spans="1:17" ht="15" customHeight="1">
      <c r="A51" s="145">
        <v>3</v>
      </c>
      <c r="B51" s="159" t="s">
        <v>507</v>
      </c>
      <c r="C51" s="206"/>
      <c r="D51" s="577"/>
      <c r="E51" s="577"/>
      <c r="F51" s="565"/>
      <c r="G51" s="747"/>
      <c r="H51" s="148"/>
      <c r="I51" s="534"/>
      <c r="J51" s="534"/>
      <c r="K51" s="534"/>
      <c r="L51" s="534"/>
      <c r="M51" s="534"/>
      <c r="N51" s="534"/>
      <c r="O51" s="534"/>
      <c r="P51" s="534"/>
      <c r="Q51" s="535"/>
    </row>
    <row r="52" spans="1:17" ht="15" customHeight="1">
      <c r="A52" s="70">
        <v>3.1</v>
      </c>
      <c r="B52" s="272" t="s">
        <v>508</v>
      </c>
      <c r="C52" s="211"/>
      <c r="D52" s="88"/>
      <c r="E52" s="578"/>
      <c r="F52" s="565"/>
      <c r="G52" s="747"/>
      <c r="H52" s="151"/>
      <c r="I52" s="530"/>
      <c r="J52" s="530"/>
      <c r="K52" s="530"/>
      <c r="L52" s="530"/>
      <c r="M52" s="530"/>
      <c r="N52" s="530"/>
      <c r="O52" s="530"/>
      <c r="P52" s="530"/>
      <c r="Q52" s="536"/>
    </row>
    <row r="53" spans="1:17" ht="30" customHeight="1">
      <c r="A53" s="974" t="s">
        <v>743</v>
      </c>
      <c r="B53" s="43" t="s">
        <v>744</v>
      </c>
      <c r="C53" s="579"/>
      <c r="D53" s="382" t="str" cm="1">
        <f t="array" ref="D53">_xlfn.TEXTJOIN(", ",TRUE,_xlfn.UNIQUE(TRANSPOSE(H53:Q53)))</f>
        <v/>
      </c>
      <c r="E53" s="580"/>
      <c r="F53" s="565"/>
      <c r="G53" s="747"/>
      <c r="H53" s="462"/>
      <c r="I53" s="462"/>
      <c r="J53" s="462"/>
      <c r="K53" s="462"/>
      <c r="L53" s="462"/>
      <c r="M53" s="462"/>
      <c r="N53" s="462"/>
      <c r="O53" s="462"/>
      <c r="P53" s="462"/>
      <c r="Q53" s="462"/>
    </row>
    <row r="54" spans="1:17" ht="30" customHeight="1">
      <c r="A54" s="975"/>
      <c r="B54" s="43" t="s">
        <v>746</v>
      </c>
      <c r="C54" s="579"/>
      <c r="D54" s="382" t="str" cm="1">
        <f t="array" ref="D54">_xlfn.TEXTJOIN(", ",TRUE,_xlfn.UNIQUE(TRANSPOSE(H54:Q54)))</f>
        <v/>
      </c>
      <c r="E54" s="580"/>
      <c r="F54" s="565"/>
      <c r="G54" s="747"/>
      <c r="H54" s="462"/>
      <c r="I54" s="462"/>
      <c r="J54" s="462"/>
      <c r="K54" s="462"/>
      <c r="L54" s="462"/>
      <c r="M54" s="462"/>
      <c r="N54" s="462"/>
      <c r="O54" s="462"/>
      <c r="P54" s="462"/>
      <c r="Q54" s="462"/>
    </row>
    <row r="55" spans="1:17" ht="75" customHeight="1">
      <c r="A55" s="975"/>
      <c r="B55" s="76" t="s">
        <v>1069</v>
      </c>
      <c r="C55" s="581" t="s">
        <v>1070</v>
      </c>
      <c r="D55" s="382" t="str" cm="1">
        <f t="array" ref="D55">_xlfn.TEXTJOIN(", ",TRUE,_xlfn.UNIQUE(TRANSPOSE(H55:Q55)))</f>
        <v/>
      </c>
      <c r="E55" s="580"/>
      <c r="F55" s="565" t="s">
        <v>56</v>
      </c>
      <c r="G55" s="747"/>
      <c r="H55" s="462"/>
      <c r="I55" s="462"/>
      <c r="J55" s="462"/>
      <c r="K55" s="462"/>
      <c r="L55" s="462"/>
      <c r="M55" s="462"/>
      <c r="N55" s="462"/>
      <c r="O55" s="462"/>
      <c r="P55" s="462"/>
      <c r="Q55" s="462"/>
    </row>
    <row r="56" spans="1:17" ht="30" customHeight="1">
      <c r="A56" s="976"/>
      <c r="B56" s="222" t="s">
        <v>752</v>
      </c>
      <c r="C56" s="582" t="s">
        <v>443</v>
      </c>
      <c r="D56" s="382" t="str" cm="1">
        <f t="array" ref="D56">_xlfn.TEXTJOIN(", ",TRUE,_xlfn.UNIQUE(TRANSPOSE(H56:Q56)))</f>
        <v/>
      </c>
      <c r="E56" s="580"/>
      <c r="F56" s="565"/>
      <c r="G56" s="747"/>
      <c r="H56" s="462"/>
      <c r="I56" s="462"/>
      <c r="J56" s="462"/>
      <c r="K56" s="462"/>
      <c r="L56" s="462"/>
      <c r="M56" s="462"/>
      <c r="N56" s="462"/>
      <c r="O56" s="462"/>
      <c r="P56" s="462"/>
      <c r="Q56" s="462"/>
    </row>
    <row r="57" spans="1:17" ht="75" customHeight="1">
      <c r="A57" s="795" t="s">
        <v>515</v>
      </c>
      <c r="B57" s="43" t="s">
        <v>1071</v>
      </c>
      <c r="C57" s="581" t="s">
        <v>1072</v>
      </c>
      <c r="D57" s="382" t="str" cm="1">
        <f t="array" ref="D57">_xlfn.TEXTJOIN(", ",TRUE,_xlfn.UNIQUE(TRANSPOSE(H57:Q57)))</f>
        <v/>
      </c>
      <c r="E57" s="580"/>
      <c r="F57" s="565" t="s">
        <v>56</v>
      </c>
      <c r="G57" s="747"/>
      <c r="H57" s="462"/>
      <c r="I57" s="462"/>
      <c r="J57" s="462"/>
      <c r="K57" s="462"/>
      <c r="L57" s="462"/>
      <c r="M57" s="462"/>
      <c r="N57" s="462"/>
      <c r="O57" s="462"/>
      <c r="P57" s="462"/>
      <c r="Q57" s="462"/>
    </row>
    <row r="58" spans="1:17" ht="30" customHeight="1">
      <c r="A58" s="970" t="s">
        <v>757</v>
      </c>
      <c r="B58" s="43" t="s">
        <v>758</v>
      </c>
      <c r="C58" s="998" t="s">
        <v>1073</v>
      </c>
      <c r="D58" s="382" t="str" cm="1">
        <f t="array" ref="D58">_xlfn.TEXTJOIN(", ",TRUE,_xlfn.UNIQUE(TRANSPOSE(H58:Q58)))</f>
        <v/>
      </c>
      <c r="E58" s="799"/>
      <c r="F58" s="565"/>
      <c r="G58" s="747"/>
      <c r="H58" s="462"/>
      <c r="I58" s="462"/>
      <c r="J58" s="462"/>
      <c r="K58" s="462"/>
      <c r="L58" s="462"/>
      <c r="M58" s="462"/>
      <c r="N58" s="462"/>
      <c r="O58" s="462"/>
      <c r="P58" s="462"/>
      <c r="Q58" s="462"/>
    </row>
    <row r="59" spans="1:17" ht="30" customHeight="1">
      <c r="A59" s="944"/>
      <c r="B59" s="274" t="s">
        <v>1074</v>
      </c>
      <c r="C59" s="999"/>
      <c r="D59" s="382" t="str" cm="1">
        <f t="array" ref="D59">_xlfn.TEXTJOIN(", ",TRUE,_xlfn.UNIQUE(TRANSPOSE(H59:Q59)))</f>
        <v/>
      </c>
      <c r="E59" s="799"/>
      <c r="F59" s="565"/>
      <c r="G59" s="747"/>
      <c r="H59" s="462"/>
      <c r="I59" s="462"/>
      <c r="J59" s="462"/>
      <c r="K59" s="462"/>
      <c r="L59" s="462"/>
      <c r="M59" s="462"/>
      <c r="N59" s="462"/>
      <c r="O59" s="462"/>
      <c r="P59" s="462"/>
      <c r="Q59" s="462"/>
    </row>
    <row r="60" spans="1:17" ht="45" customHeight="1">
      <c r="A60" s="944"/>
      <c r="B60" s="274" t="s">
        <v>761</v>
      </c>
      <c r="C60" s="999"/>
      <c r="D60" s="382" t="str" cm="1">
        <f t="array" ref="D60">_xlfn.TEXTJOIN(", ",TRUE,_xlfn.UNIQUE(TRANSPOSE(H60:Q60)))</f>
        <v/>
      </c>
      <c r="E60" s="799"/>
      <c r="F60" s="565"/>
      <c r="G60" s="747"/>
      <c r="H60" s="462"/>
      <c r="I60" s="462"/>
      <c r="J60" s="462"/>
      <c r="K60" s="462"/>
      <c r="L60" s="462"/>
      <c r="M60" s="462"/>
      <c r="N60" s="462"/>
      <c r="O60" s="462"/>
      <c r="P60" s="462"/>
      <c r="Q60" s="462"/>
    </row>
    <row r="61" spans="1:17" ht="30" customHeight="1">
      <c r="A61" s="944"/>
      <c r="B61" s="274" t="s">
        <v>762</v>
      </c>
      <c r="C61" s="999"/>
      <c r="D61" s="382" t="str" cm="1">
        <f t="array" ref="D61">_xlfn.TEXTJOIN(", ",TRUE,_xlfn.UNIQUE(TRANSPOSE(H61:Q61)))</f>
        <v/>
      </c>
      <c r="E61" s="799"/>
      <c r="F61" s="565"/>
      <c r="G61" s="747"/>
      <c r="H61" s="462"/>
      <c r="I61" s="462"/>
      <c r="J61" s="462"/>
      <c r="K61" s="462"/>
      <c r="L61" s="462"/>
      <c r="M61" s="462"/>
      <c r="N61" s="462"/>
      <c r="O61" s="462"/>
      <c r="P61" s="462"/>
      <c r="Q61" s="462"/>
    </row>
    <row r="62" spans="1:17" ht="15" customHeight="1">
      <c r="A62" s="944"/>
      <c r="B62" s="274" t="s">
        <v>763</v>
      </c>
      <c r="C62" s="999"/>
      <c r="D62" s="382" t="str" cm="1">
        <f t="array" ref="D62">_xlfn.TEXTJOIN(", ",TRUE,_xlfn.UNIQUE(TRANSPOSE(H62:Q62)))</f>
        <v/>
      </c>
      <c r="E62" s="799"/>
      <c r="F62" s="565"/>
      <c r="G62" s="747"/>
      <c r="H62" s="462"/>
      <c r="I62" s="462"/>
      <c r="J62" s="462"/>
      <c r="K62" s="462"/>
      <c r="L62" s="462"/>
      <c r="M62" s="462"/>
      <c r="N62" s="462"/>
      <c r="O62" s="462"/>
      <c r="P62" s="462"/>
      <c r="Q62" s="462"/>
    </row>
    <row r="63" spans="1:17" ht="45" customHeight="1">
      <c r="A63" s="944"/>
      <c r="B63" s="274" t="s">
        <v>764</v>
      </c>
      <c r="C63" s="999"/>
      <c r="D63" s="382" t="str" cm="1">
        <f t="array" ref="D63">_xlfn.TEXTJOIN(", ",TRUE,_xlfn.UNIQUE(TRANSPOSE(H63:Q63)))</f>
        <v/>
      </c>
      <c r="E63" s="799"/>
      <c r="F63" s="565"/>
      <c r="G63" s="747"/>
      <c r="H63" s="462"/>
      <c r="I63" s="462"/>
      <c r="J63" s="462"/>
      <c r="K63" s="462"/>
      <c r="L63" s="462"/>
      <c r="M63" s="462"/>
      <c r="N63" s="462"/>
      <c r="O63" s="462"/>
      <c r="P63" s="462"/>
      <c r="Q63" s="462"/>
    </row>
    <row r="64" spans="1:17" ht="45" customHeight="1">
      <c r="A64" s="944"/>
      <c r="B64" s="274" t="s">
        <v>765</v>
      </c>
      <c r="C64" s="999"/>
      <c r="D64" s="382" t="str" cm="1">
        <f t="array" ref="D64">_xlfn.TEXTJOIN(", ",TRUE,_xlfn.UNIQUE(TRANSPOSE(H64:Q64)))</f>
        <v/>
      </c>
      <c r="E64" s="799"/>
      <c r="F64" s="565"/>
      <c r="G64" s="747"/>
      <c r="H64" s="462"/>
      <c r="I64" s="462"/>
      <c r="J64" s="462"/>
      <c r="K64" s="462"/>
      <c r="L64" s="462"/>
      <c r="M64" s="462"/>
      <c r="N64" s="462"/>
      <c r="O64" s="462"/>
      <c r="P64" s="462"/>
      <c r="Q64" s="462"/>
    </row>
    <row r="65" spans="1:17" ht="60" customHeight="1">
      <c r="A65" s="944"/>
      <c r="B65" s="274" t="s">
        <v>766</v>
      </c>
      <c r="C65" s="999"/>
      <c r="D65" s="382" t="str" cm="1">
        <f t="array" ref="D65">_xlfn.TEXTJOIN(", ",TRUE,_xlfn.UNIQUE(TRANSPOSE(H65:Q65)))</f>
        <v/>
      </c>
      <c r="E65" s="799"/>
      <c r="F65" s="565"/>
      <c r="G65" s="747"/>
      <c r="H65" s="462"/>
      <c r="I65" s="462"/>
      <c r="J65" s="462"/>
      <c r="K65" s="462"/>
      <c r="L65" s="462"/>
      <c r="M65" s="462"/>
      <c r="N65" s="462"/>
      <c r="O65" s="462"/>
      <c r="P65" s="462"/>
      <c r="Q65" s="462"/>
    </row>
    <row r="66" spans="1:17" ht="30" customHeight="1">
      <c r="A66" s="944"/>
      <c r="B66" s="274" t="s">
        <v>767</v>
      </c>
      <c r="C66" s="999"/>
      <c r="D66" s="382" t="str" cm="1">
        <f t="array" ref="D66">_xlfn.TEXTJOIN(", ",TRUE,_xlfn.UNIQUE(TRANSPOSE(H66:Q66)))</f>
        <v/>
      </c>
      <c r="E66" s="799"/>
      <c r="F66" s="565"/>
      <c r="G66" s="747"/>
      <c r="H66" s="462"/>
      <c r="I66" s="462"/>
      <c r="J66" s="462"/>
      <c r="K66" s="462"/>
      <c r="L66" s="462"/>
      <c r="M66" s="462"/>
      <c r="N66" s="462"/>
      <c r="O66" s="462"/>
      <c r="P66" s="462"/>
      <c r="Q66" s="462"/>
    </row>
    <row r="67" spans="1:17" ht="45" customHeight="1">
      <c r="A67" s="945"/>
      <c r="B67" s="274" t="s">
        <v>768</v>
      </c>
      <c r="C67" s="1000"/>
      <c r="D67" s="382" t="str" cm="1">
        <f t="array" ref="D67">_xlfn.TEXTJOIN(", ",TRUE,_xlfn.UNIQUE(TRANSPOSE(H67:Q67)))</f>
        <v/>
      </c>
      <c r="E67" s="799"/>
      <c r="F67" s="565"/>
      <c r="G67" s="747"/>
      <c r="H67" s="462"/>
      <c r="I67" s="462"/>
      <c r="J67" s="462"/>
      <c r="K67" s="462"/>
      <c r="L67" s="462"/>
      <c r="M67" s="462"/>
      <c r="N67" s="462"/>
      <c r="O67" s="462"/>
      <c r="P67" s="462"/>
      <c r="Q67" s="462"/>
    </row>
    <row r="68" spans="1:17" ht="30" customHeight="1">
      <c r="A68" s="972" t="s">
        <v>517</v>
      </c>
      <c r="B68" s="973" t="s">
        <v>518</v>
      </c>
      <c r="C68" s="583"/>
      <c r="D68" s="438" t="str" cm="1">
        <f t="array" ref="D68">_xlfn.TEXTJOIN(", ",TRUE,_xlfn.UNIQUE(TRANSPOSE(H68:Q68)))</f>
        <v/>
      </c>
      <c r="E68" s="930"/>
      <c r="F68" s="565" t="s">
        <v>56</v>
      </c>
      <c r="G68" s="746"/>
      <c r="H68" s="477"/>
      <c r="I68" s="477"/>
      <c r="J68" s="477"/>
      <c r="K68" s="477"/>
      <c r="L68" s="477"/>
      <c r="M68" s="477"/>
      <c r="N68" s="477"/>
      <c r="O68" s="477"/>
      <c r="P68" s="477"/>
      <c r="Q68" s="477"/>
    </row>
    <row r="69" spans="1:17" ht="15" customHeight="1">
      <c r="A69" s="963"/>
      <c r="B69" s="936"/>
      <c r="C69" s="584"/>
      <c r="D69" s="382" t="str" cm="1">
        <f t="array" ref="D69">_xlfn.TEXTJOIN(", ",TRUE,_xlfn.UNIQUE(TRANSPOSE(H69:Q69)))</f>
        <v/>
      </c>
      <c r="E69" s="931"/>
      <c r="F69" s="565" t="s">
        <v>56</v>
      </c>
      <c r="G69" s="746"/>
      <c r="H69" s="463"/>
      <c r="I69" s="463"/>
      <c r="J69" s="463"/>
      <c r="K69" s="463"/>
      <c r="L69" s="463"/>
      <c r="M69" s="463"/>
      <c r="N69" s="463"/>
      <c r="O69" s="463"/>
      <c r="P69" s="463"/>
      <c r="Q69" s="463"/>
    </row>
    <row r="70" spans="1:17" ht="45" customHeight="1">
      <c r="A70" s="115" t="s">
        <v>517</v>
      </c>
      <c r="B70" s="75" t="s">
        <v>519</v>
      </c>
      <c r="C70" s="585" t="s">
        <v>520</v>
      </c>
      <c r="D70" s="382" t="str" cm="1">
        <f t="array" ref="D70">_xlfn.TEXTJOIN(", ",TRUE,_xlfn.UNIQUE(TRANSPOSE(H70:Q70)))</f>
        <v/>
      </c>
      <c r="E70" s="580"/>
      <c r="F70" s="565" t="s">
        <v>56</v>
      </c>
      <c r="G70" s="747"/>
      <c r="H70" s="462"/>
      <c r="I70" s="462"/>
      <c r="J70" s="462"/>
      <c r="K70" s="462"/>
      <c r="L70" s="462"/>
      <c r="M70" s="462"/>
      <c r="N70" s="462"/>
      <c r="O70" s="462"/>
      <c r="P70" s="462"/>
      <c r="Q70" s="462"/>
    </row>
    <row r="71" spans="1:17" ht="30" customHeight="1">
      <c r="A71" s="170" t="s">
        <v>523</v>
      </c>
      <c r="B71" s="172" t="s">
        <v>524</v>
      </c>
      <c r="C71" s="586"/>
      <c r="D71" s="382" t="str" cm="1">
        <f t="array" ref="D71">_xlfn.TEXTJOIN(", ",TRUE,_xlfn.UNIQUE(TRANSPOSE(H71:Q71)))</f>
        <v/>
      </c>
      <c r="E71" s="587"/>
      <c r="F71" s="588"/>
      <c r="G71" s="748"/>
      <c r="H71" s="477"/>
      <c r="I71" s="477"/>
      <c r="J71" s="477"/>
      <c r="K71" s="477"/>
      <c r="L71" s="477"/>
      <c r="M71" s="477"/>
      <c r="N71" s="477"/>
      <c r="O71" s="477"/>
      <c r="P71" s="477"/>
      <c r="Q71" s="477"/>
    </row>
    <row r="72" spans="1:17" ht="15" customHeight="1">
      <c r="A72" s="70">
        <v>3.2</v>
      </c>
      <c r="B72" s="66" t="s">
        <v>525</v>
      </c>
      <c r="C72" s="211"/>
      <c r="D72" s="67"/>
      <c r="E72" s="68"/>
      <c r="F72" s="565"/>
      <c r="G72" s="747"/>
      <c r="H72" s="153"/>
      <c r="I72" s="532"/>
      <c r="J72" s="532"/>
      <c r="K72" s="532"/>
      <c r="L72" s="532"/>
      <c r="M72" s="532"/>
      <c r="N72" s="532"/>
      <c r="O72" s="532"/>
      <c r="P72" s="532"/>
      <c r="Q72" s="533"/>
    </row>
    <row r="73" spans="1:17" ht="30" customHeight="1">
      <c r="A73" s="795" t="s">
        <v>418</v>
      </c>
      <c r="B73" s="76" t="s">
        <v>526</v>
      </c>
      <c r="C73" s="586" t="s">
        <v>527</v>
      </c>
      <c r="D73" s="382" t="str" cm="1">
        <f t="array" ref="D73">_xlfn.TEXTJOIN(", ",TRUE,_xlfn.UNIQUE(TRANSPOSE(H73:Q73)))</f>
        <v/>
      </c>
      <c r="E73" s="580"/>
      <c r="F73" s="565" t="s">
        <v>56</v>
      </c>
      <c r="G73" s="747"/>
      <c r="H73" s="462"/>
      <c r="I73" s="462"/>
      <c r="J73" s="462"/>
      <c r="K73" s="462"/>
      <c r="L73" s="462"/>
      <c r="M73" s="462"/>
      <c r="N73" s="462"/>
      <c r="O73" s="462"/>
      <c r="P73" s="462"/>
      <c r="Q73" s="462"/>
    </row>
    <row r="74" spans="1:17" ht="30" customHeight="1">
      <c r="A74" s="795" t="s">
        <v>418</v>
      </c>
      <c r="B74" s="76" t="s">
        <v>528</v>
      </c>
      <c r="C74" s="796" t="s">
        <v>529</v>
      </c>
      <c r="D74" s="382" t="str" cm="1">
        <f t="array" ref="D74">_xlfn.TEXTJOIN(", ",TRUE,_xlfn.UNIQUE(TRANSPOSE(H74:Q74)))</f>
        <v/>
      </c>
      <c r="E74" s="589"/>
      <c r="F74" s="565" t="s">
        <v>56</v>
      </c>
      <c r="G74" s="747"/>
      <c r="H74" s="462"/>
      <c r="I74" s="462"/>
      <c r="J74" s="462"/>
      <c r="K74" s="462"/>
      <c r="L74" s="462"/>
      <c r="M74" s="462"/>
      <c r="N74" s="462"/>
      <c r="O74" s="462"/>
      <c r="P74" s="462"/>
      <c r="Q74" s="462"/>
    </row>
    <row r="75" spans="1:17" ht="75" customHeight="1">
      <c r="A75" s="795" t="s">
        <v>530</v>
      </c>
      <c r="B75" s="78" t="s">
        <v>531</v>
      </c>
      <c r="C75" s="590"/>
      <c r="D75" s="382" t="str" cm="1">
        <f t="array" ref="D75">_xlfn.TEXTJOIN(", ",TRUE,_xlfn.UNIQUE(TRANSPOSE(H75:Q75)))</f>
        <v/>
      </c>
      <c r="E75" s="591"/>
      <c r="F75" s="592"/>
      <c r="G75" s="748"/>
      <c r="H75" s="477"/>
      <c r="I75" s="477"/>
      <c r="J75" s="477"/>
      <c r="K75" s="477"/>
      <c r="L75" s="477"/>
      <c r="M75" s="477"/>
      <c r="N75" s="477"/>
      <c r="O75" s="477"/>
      <c r="P75" s="477"/>
      <c r="Q75" s="477"/>
    </row>
    <row r="76" spans="1:17" ht="15" customHeight="1">
      <c r="A76" s="70">
        <v>3.3</v>
      </c>
      <c r="B76" s="66" t="s">
        <v>532</v>
      </c>
      <c r="C76" s="208"/>
      <c r="D76" s="67"/>
      <c r="E76" s="68"/>
      <c r="F76" s="565"/>
      <c r="G76" s="747"/>
      <c r="H76" s="79"/>
      <c r="I76" s="537"/>
      <c r="J76" s="537"/>
      <c r="K76" s="537"/>
      <c r="L76" s="537"/>
      <c r="M76" s="537"/>
      <c r="N76" s="537"/>
      <c r="O76" s="537"/>
      <c r="P76" s="537"/>
      <c r="Q76" s="538"/>
    </row>
    <row r="77" spans="1:17" ht="30" customHeight="1">
      <c r="A77" s="970" t="s">
        <v>783</v>
      </c>
      <c r="B77" s="43" t="s">
        <v>784</v>
      </c>
      <c r="C77" s="593" t="s">
        <v>1075</v>
      </c>
      <c r="D77" s="382" t="str" cm="1">
        <f t="array" ref="D77">_xlfn.TEXTJOIN(", ",TRUE,_xlfn.UNIQUE(TRANSPOSE(H77:Q77)))</f>
        <v/>
      </c>
      <c r="E77" s="587"/>
      <c r="F77" s="565"/>
      <c r="G77" s="747"/>
      <c r="H77" s="462"/>
      <c r="I77" s="462"/>
      <c r="J77" s="462"/>
      <c r="K77" s="462"/>
      <c r="L77" s="462"/>
      <c r="M77" s="462"/>
      <c r="N77" s="462"/>
      <c r="O77" s="462"/>
      <c r="P77" s="462"/>
      <c r="Q77" s="462"/>
    </row>
    <row r="78" spans="1:17" ht="45" customHeight="1">
      <c r="A78" s="944"/>
      <c r="B78" s="274" t="s">
        <v>535</v>
      </c>
      <c r="C78" s="586" t="s">
        <v>536</v>
      </c>
      <c r="D78" s="382" t="str" cm="1">
        <f t="array" ref="D78">_xlfn.TEXTJOIN(", ",TRUE,_xlfn.UNIQUE(TRANSPOSE(H78:Q78)))</f>
        <v/>
      </c>
      <c r="E78" s="587"/>
      <c r="F78" s="565"/>
      <c r="G78" s="747"/>
      <c r="H78" s="462"/>
      <c r="I78" s="462"/>
      <c r="J78" s="462"/>
      <c r="K78" s="462"/>
      <c r="L78" s="462"/>
      <c r="M78" s="462"/>
      <c r="N78" s="462"/>
      <c r="O78" s="462"/>
      <c r="P78" s="462"/>
      <c r="Q78" s="462"/>
    </row>
    <row r="79" spans="1:17" ht="45" customHeight="1">
      <c r="A79" s="944"/>
      <c r="B79" s="274" t="s">
        <v>537</v>
      </c>
      <c r="C79" s="586"/>
      <c r="D79" s="382" t="str" cm="1">
        <f t="array" ref="D79">_xlfn.TEXTJOIN(", ",TRUE,_xlfn.UNIQUE(TRANSPOSE(H79:Q79)))</f>
        <v/>
      </c>
      <c r="E79" s="587"/>
      <c r="F79" s="565"/>
      <c r="G79" s="747"/>
      <c r="H79" s="462"/>
      <c r="I79" s="462"/>
      <c r="J79" s="462"/>
      <c r="K79" s="462"/>
      <c r="L79" s="462"/>
      <c r="M79" s="462"/>
      <c r="N79" s="462"/>
      <c r="O79" s="462"/>
      <c r="P79" s="462"/>
      <c r="Q79" s="462"/>
    </row>
    <row r="80" spans="1:17" ht="45" customHeight="1">
      <c r="A80" s="945"/>
      <c r="B80" s="274" t="s">
        <v>538</v>
      </c>
      <c r="C80" s="594" t="s">
        <v>539</v>
      </c>
      <c r="D80" s="382" t="str" cm="1">
        <f t="array" ref="D80">_xlfn.TEXTJOIN(", ",TRUE,_xlfn.UNIQUE(TRANSPOSE(H80:Q80)))</f>
        <v/>
      </c>
      <c r="E80" s="587"/>
      <c r="F80" s="565"/>
      <c r="G80" s="747"/>
      <c r="H80" s="462"/>
      <c r="I80" s="462"/>
      <c r="J80" s="462"/>
      <c r="K80" s="462"/>
      <c r="L80" s="462"/>
      <c r="M80" s="462"/>
      <c r="N80" s="462"/>
      <c r="O80" s="462"/>
      <c r="P80" s="462"/>
      <c r="Q80" s="462"/>
    </row>
    <row r="81" spans="1:17" ht="30" customHeight="1">
      <c r="A81" s="170" t="s">
        <v>785</v>
      </c>
      <c r="B81" s="172" t="s">
        <v>786</v>
      </c>
      <c r="C81" s="586"/>
      <c r="D81" s="382" t="str" cm="1">
        <f t="array" ref="D81">_xlfn.TEXTJOIN(", ",TRUE,_xlfn.UNIQUE(TRANSPOSE(H81:Q81)))</f>
        <v/>
      </c>
      <c r="E81" s="587"/>
      <c r="F81" s="588"/>
      <c r="G81" s="748"/>
      <c r="H81" s="477"/>
      <c r="I81" s="477"/>
      <c r="J81" s="477"/>
      <c r="K81" s="477"/>
      <c r="L81" s="477"/>
      <c r="M81" s="477"/>
      <c r="N81" s="477"/>
      <c r="O81" s="477"/>
      <c r="P81" s="477"/>
      <c r="Q81" s="477"/>
    </row>
    <row r="82" spans="1:17" ht="15" customHeight="1">
      <c r="A82" s="70">
        <v>3.4</v>
      </c>
      <c r="B82" s="66" t="s">
        <v>540</v>
      </c>
      <c r="C82" s="211"/>
      <c r="D82" s="67"/>
      <c r="E82" s="68"/>
      <c r="F82" s="565"/>
      <c r="G82" s="747"/>
      <c r="H82" s="73"/>
      <c r="I82" s="100"/>
      <c r="J82" s="100"/>
      <c r="K82" s="100"/>
      <c r="L82" s="100"/>
      <c r="M82" s="100"/>
      <c r="N82" s="100"/>
      <c r="O82" s="100"/>
      <c r="P82" s="100"/>
      <c r="Q82" s="539"/>
    </row>
    <row r="83" spans="1:17" ht="75" customHeight="1">
      <c r="A83" s="934" t="s">
        <v>787</v>
      </c>
      <c r="B83" s="76" t="s">
        <v>788</v>
      </c>
      <c r="C83" s="994" t="s">
        <v>443</v>
      </c>
      <c r="D83" s="382" t="str" cm="1">
        <f t="array" ref="D83">_xlfn.TEXTJOIN(", ",TRUE,_xlfn.UNIQUE(TRANSPOSE(H83:Q83)))</f>
        <v/>
      </c>
      <c r="E83" s="587"/>
      <c r="F83" s="565" t="s">
        <v>56</v>
      </c>
      <c r="G83" s="747"/>
      <c r="H83" s="462"/>
      <c r="I83" s="462"/>
      <c r="J83" s="462"/>
      <c r="K83" s="462"/>
      <c r="L83" s="462"/>
      <c r="M83" s="462"/>
      <c r="N83" s="462"/>
      <c r="O83" s="462"/>
      <c r="P83" s="462"/>
      <c r="Q83" s="462"/>
    </row>
    <row r="84" spans="1:17" ht="30" customHeight="1">
      <c r="A84" s="942"/>
      <c r="B84" s="222" t="s">
        <v>543</v>
      </c>
      <c r="C84" s="953"/>
      <c r="D84" s="382" t="str" cm="1">
        <f t="array" ref="D84">_xlfn.TEXTJOIN(", ",TRUE,_xlfn.UNIQUE(TRANSPOSE(H84:Q84)))</f>
        <v/>
      </c>
      <c r="E84" s="587"/>
      <c r="F84" s="565"/>
      <c r="G84" s="747"/>
      <c r="H84" s="462"/>
      <c r="I84" s="462"/>
      <c r="J84" s="462"/>
      <c r="K84" s="462"/>
      <c r="L84" s="462"/>
      <c r="M84" s="462"/>
      <c r="N84" s="462"/>
      <c r="O84" s="462"/>
      <c r="P84" s="462"/>
      <c r="Q84" s="462"/>
    </row>
    <row r="85" spans="1:17" ht="45" customHeight="1">
      <c r="A85" s="795" t="s">
        <v>544</v>
      </c>
      <c r="B85" s="786" t="s">
        <v>545</v>
      </c>
      <c r="C85" s="594"/>
      <c r="D85" s="382" t="str" cm="1">
        <f t="array" ref="D85">_xlfn.TEXTJOIN(", ",TRUE,_xlfn.UNIQUE(TRANSPOSE(H85:Q85)))</f>
        <v/>
      </c>
      <c r="E85" s="587"/>
      <c r="F85" s="565" t="s">
        <v>56</v>
      </c>
      <c r="G85" s="747"/>
      <c r="H85" s="462"/>
      <c r="I85" s="462"/>
      <c r="J85" s="462"/>
      <c r="K85" s="462"/>
      <c r="L85" s="462"/>
      <c r="M85" s="462"/>
      <c r="N85" s="462"/>
      <c r="O85" s="462"/>
      <c r="P85" s="462"/>
      <c r="Q85" s="462"/>
    </row>
    <row r="86" spans="1:17" ht="30" customHeight="1">
      <c r="A86" s="276" t="s">
        <v>795</v>
      </c>
      <c r="B86" s="811" t="s">
        <v>547</v>
      </c>
      <c r="C86" s="595" t="s">
        <v>1075</v>
      </c>
      <c r="D86" s="382" t="str" cm="1">
        <f t="array" ref="D86">_xlfn.TEXTJOIN(", ",TRUE,_xlfn.UNIQUE(TRANSPOSE(H86:Q86)))</f>
        <v/>
      </c>
      <c r="E86" s="587"/>
      <c r="F86" s="565" t="s">
        <v>56</v>
      </c>
      <c r="G86" s="747"/>
      <c r="H86" s="462"/>
      <c r="I86" s="462"/>
      <c r="J86" s="462"/>
      <c r="K86" s="462"/>
      <c r="L86" s="462"/>
      <c r="M86" s="462"/>
      <c r="N86" s="462"/>
      <c r="O86" s="462"/>
      <c r="P86" s="462"/>
      <c r="Q86" s="462"/>
    </row>
    <row r="87" spans="1:17" ht="30" customHeight="1">
      <c r="A87" s="962" t="s">
        <v>517</v>
      </c>
      <c r="B87" s="971" t="s">
        <v>549</v>
      </c>
      <c r="C87" s="596"/>
      <c r="D87" s="438" t="str" cm="1">
        <f t="array" ref="D87">_xlfn.TEXTJOIN(", ",TRUE,_xlfn.UNIQUE(TRANSPOSE(H87:Q87)))</f>
        <v/>
      </c>
      <c r="E87" s="930"/>
      <c r="F87" s="565" t="s">
        <v>56</v>
      </c>
      <c r="G87" s="747"/>
      <c r="H87" s="550"/>
      <c r="I87" s="550"/>
      <c r="J87" s="550"/>
      <c r="K87" s="550"/>
      <c r="L87" s="550"/>
      <c r="M87" s="550"/>
      <c r="N87" s="550"/>
      <c r="O87" s="550"/>
      <c r="P87" s="550"/>
      <c r="Q87" s="550"/>
    </row>
    <row r="88" spans="1:17" ht="15" customHeight="1">
      <c r="A88" s="963"/>
      <c r="B88" s="936"/>
      <c r="C88" s="597"/>
      <c r="D88" s="382" t="str" cm="1">
        <f t="array" ref="D88">_xlfn.TEXTJOIN(", ",TRUE,_xlfn.UNIQUE(TRANSPOSE(H88:Q88)))</f>
        <v/>
      </c>
      <c r="E88" s="931"/>
      <c r="F88" s="565" t="s">
        <v>56</v>
      </c>
      <c r="G88" s="747"/>
      <c r="H88" s="477"/>
      <c r="I88" s="477"/>
      <c r="J88" s="477"/>
      <c r="K88" s="477"/>
      <c r="L88" s="477"/>
      <c r="M88" s="477"/>
      <c r="N88" s="477"/>
      <c r="O88" s="477"/>
      <c r="P88" s="477"/>
      <c r="Q88" s="477"/>
    </row>
    <row r="89" spans="1:17" ht="45" customHeight="1">
      <c r="A89" s="115" t="s">
        <v>517</v>
      </c>
      <c r="B89" s="801" t="s">
        <v>550</v>
      </c>
      <c r="C89" s="585" t="s">
        <v>520</v>
      </c>
      <c r="D89" s="382" t="str" cm="1">
        <f t="array" ref="D89">_xlfn.TEXTJOIN(", ",TRUE,_xlfn.UNIQUE(TRANSPOSE(H89:Q89)))</f>
        <v/>
      </c>
      <c r="E89" s="580"/>
      <c r="F89" s="565" t="s">
        <v>56</v>
      </c>
      <c r="G89" s="747"/>
      <c r="H89" s="462"/>
      <c r="I89" s="462"/>
      <c r="J89" s="462"/>
      <c r="K89" s="462"/>
      <c r="L89" s="462"/>
      <c r="M89" s="462"/>
      <c r="N89" s="462"/>
      <c r="O89" s="462"/>
      <c r="P89" s="462"/>
      <c r="Q89" s="462"/>
    </row>
    <row r="90" spans="1:17" ht="45" customHeight="1">
      <c r="A90" s="276" t="s">
        <v>804</v>
      </c>
      <c r="B90" s="811" t="s">
        <v>552</v>
      </c>
      <c r="C90" s="595" t="s">
        <v>1075</v>
      </c>
      <c r="D90" s="382" t="str" cm="1">
        <f t="array" ref="D90">_xlfn.TEXTJOIN(", ",TRUE,_xlfn.UNIQUE(TRANSPOSE(H90:Q90)))</f>
        <v/>
      </c>
      <c r="E90" s="587"/>
      <c r="F90" s="588"/>
      <c r="G90" s="748"/>
      <c r="H90" s="463"/>
      <c r="I90" s="463"/>
      <c r="J90" s="463"/>
      <c r="K90" s="463"/>
      <c r="L90" s="463"/>
      <c r="M90" s="463"/>
      <c r="N90" s="463"/>
      <c r="O90" s="463"/>
      <c r="P90" s="463"/>
      <c r="Q90" s="463"/>
    </row>
    <row r="91" spans="1:17" ht="30" customHeight="1">
      <c r="A91" s="170" t="s">
        <v>553</v>
      </c>
      <c r="B91" s="172" t="s">
        <v>554</v>
      </c>
      <c r="C91" s="594"/>
      <c r="D91" s="382" t="str" cm="1">
        <f t="array" ref="D91">_xlfn.TEXTJOIN(", ",TRUE,_xlfn.UNIQUE(TRANSPOSE(H91:Q91)))</f>
        <v/>
      </c>
      <c r="E91" s="587"/>
      <c r="F91" s="588"/>
      <c r="G91" s="748"/>
      <c r="H91" s="484"/>
      <c r="I91" s="484"/>
      <c r="J91" s="484"/>
      <c r="K91" s="484"/>
      <c r="L91" s="484"/>
      <c r="M91" s="484"/>
      <c r="N91" s="484"/>
      <c r="O91" s="484"/>
      <c r="P91" s="484"/>
      <c r="Q91" s="484"/>
    </row>
    <row r="92" spans="1:17" ht="15" customHeight="1">
      <c r="A92" s="70">
        <v>3.5</v>
      </c>
      <c r="B92" s="66" t="s">
        <v>555</v>
      </c>
      <c r="C92" s="208"/>
      <c r="D92" s="67"/>
      <c r="E92" s="68"/>
      <c r="F92" s="565"/>
      <c r="G92" s="747"/>
      <c r="H92" s="79"/>
      <c r="I92" s="537"/>
      <c r="J92" s="537"/>
      <c r="K92" s="537"/>
      <c r="L92" s="537"/>
      <c r="M92" s="537"/>
      <c r="N92" s="537"/>
      <c r="O92" s="537"/>
      <c r="P92" s="537"/>
      <c r="Q92" s="538"/>
    </row>
    <row r="93" spans="1:17" ht="45" customHeight="1">
      <c r="A93" s="234" t="s">
        <v>806</v>
      </c>
      <c r="B93" s="76" t="s">
        <v>560</v>
      </c>
      <c r="C93" s="567"/>
      <c r="D93" s="382" t="str" cm="1">
        <f t="array" ref="D93">_xlfn.TEXTJOIN(", ",TRUE,_xlfn.UNIQUE(TRANSPOSE(H93:Q93)))</f>
        <v/>
      </c>
      <c r="E93" s="575"/>
      <c r="F93" s="565"/>
      <c r="G93" s="747"/>
      <c r="H93" s="462"/>
      <c r="I93" s="462"/>
      <c r="J93" s="462"/>
      <c r="K93" s="462"/>
      <c r="L93" s="462"/>
      <c r="M93" s="462"/>
      <c r="N93" s="462"/>
      <c r="O93" s="462"/>
      <c r="P93" s="462"/>
      <c r="Q93" s="462"/>
    </row>
    <row r="94" spans="1:17" ht="30" customHeight="1">
      <c r="A94" s="946" t="s">
        <v>418</v>
      </c>
      <c r="B94" s="924" t="s">
        <v>807</v>
      </c>
      <c r="C94" s="948"/>
      <c r="D94" s="598" t="str" cm="1">
        <f t="array" ref="D94">_xlfn.TEXTJOIN(", ",TRUE,_xlfn.UNIQUE(TRANSPOSE(H94:Q94)))</f>
        <v/>
      </c>
      <c r="E94" s="922"/>
      <c r="F94" s="565" t="s">
        <v>56</v>
      </c>
      <c r="G94" s="747"/>
      <c r="H94" s="484"/>
      <c r="I94" s="484"/>
      <c r="J94" s="484"/>
      <c r="K94" s="484"/>
      <c r="L94" s="484"/>
      <c r="M94" s="484"/>
      <c r="N94" s="484"/>
      <c r="O94" s="484"/>
      <c r="P94" s="484"/>
      <c r="Q94" s="484"/>
    </row>
    <row r="95" spans="1:17" ht="15" customHeight="1">
      <c r="A95" s="947"/>
      <c r="B95" s="925"/>
      <c r="C95" s="949"/>
      <c r="D95" s="382" t="str" cm="1">
        <f t="array" ref="D95">_xlfn.TEXTJOIN(", ",TRUE,_xlfn.UNIQUE(TRANSPOSE(H95:Q95)))</f>
        <v/>
      </c>
      <c r="E95" s="923"/>
      <c r="F95" s="565"/>
      <c r="G95" s="747"/>
      <c r="H95" s="463"/>
      <c r="I95" s="463"/>
      <c r="J95" s="463"/>
      <c r="K95" s="463"/>
      <c r="L95" s="463"/>
      <c r="M95" s="463"/>
      <c r="N95" s="463"/>
      <c r="O95" s="463"/>
      <c r="P95" s="463"/>
      <c r="Q95" s="463"/>
    </row>
    <row r="96" spans="1:17" ht="30" customHeight="1">
      <c r="A96" s="946" t="s">
        <v>418</v>
      </c>
      <c r="B96" s="924" t="s">
        <v>562</v>
      </c>
      <c r="C96" s="948"/>
      <c r="D96" s="598" t="str" cm="1">
        <f t="array" ref="D96">_xlfn.TEXTJOIN(", ",TRUE,_xlfn.UNIQUE(TRANSPOSE(H96:Q96)))</f>
        <v/>
      </c>
      <c r="E96" s="922"/>
      <c r="F96" s="565" t="s">
        <v>56</v>
      </c>
      <c r="G96" s="747"/>
      <c r="H96" s="484"/>
      <c r="I96" s="484"/>
      <c r="J96" s="484"/>
      <c r="K96" s="484"/>
      <c r="L96" s="484"/>
      <c r="M96" s="484"/>
      <c r="N96" s="484"/>
      <c r="O96" s="484"/>
      <c r="P96" s="484"/>
      <c r="Q96" s="484"/>
    </row>
    <row r="97" spans="1:17" ht="15" customHeight="1">
      <c r="A97" s="947"/>
      <c r="B97" s="925"/>
      <c r="C97" s="949"/>
      <c r="D97" s="382" t="str" cm="1">
        <f t="array" ref="D97">_xlfn.TEXTJOIN(", ",TRUE,_xlfn.UNIQUE(TRANSPOSE(H97:Q97)))</f>
        <v/>
      </c>
      <c r="E97" s="923"/>
      <c r="F97" s="565"/>
      <c r="G97" s="747"/>
      <c r="H97" s="463"/>
      <c r="I97" s="463"/>
      <c r="J97" s="463"/>
      <c r="K97" s="463"/>
      <c r="L97" s="463"/>
      <c r="M97" s="463"/>
      <c r="N97" s="463"/>
      <c r="O97" s="463"/>
      <c r="P97" s="463"/>
      <c r="Q97" s="463"/>
    </row>
    <row r="98" spans="1:17" ht="30" customHeight="1">
      <c r="A98" s="276" t="s">
        <v>812</v>
      </c>
      <c r="B98" s="76" t="s">
        <v>564</v>
      </c>
      <c r="C98" s="595" t="s">
        <v>1075</v>
      </c>
      <c r="D98" s="382" t="str" cm="1">
        <f t="array" ref="D98">_xlfn.TEXTJOIN(", ",TRUE,_xlfn.UNIQUE(TRANSPOSE(H98:Q98)))</f>
        <v/>
      </c>
      <c r="E98" s="575"/>
      <c r="F98" s="564"/>
      <c r="G98" s="748"/>
      <c r="H98" s="463"/>
      <c r="I98" s="463"/>
      <c r="J98" s="463"/>
      <c r="K98" s="463"/>
      <c r="L98" s="463"/>
      <c r="M98" s="463"/>
      <c r="N98" s="463"/>
      <c r="O98" s="463"/>
      <c r="P98" s="463"/>
      <c r="Q98" s="463"/>
    </row>
    <row r="99" spans="1:17" ht="30" customHeight="1">
      <c r="A99" s="795" t="s">
        <v>563</v>
      </c>
      <c r="B99" s="76" t="s">
        <v>813</v>
      </c>
      <c r="C99" s="788"/>
      <c r="D99" s="382" t="str" cm="1">
        <f t="array" ref="D99">_xlfn.TEXTJOIN(", ",TRUE,_xlfn.UNIQUE(TRANSPOSE(H99:Q99)))</f>
        <v/>
      </c>
      <c r="E99" s="575"/>
      <c r="F99" s="564"/>
      <c r="G99" s="748"/>
      <c r="H99" s="463"/>
      <c r="I99" s="463"/>
      <c r="J99" s="463"/>
      <c r="K99" s="463"/>
      <c r="L99" s="463"/>
      <c r="M99" s="463"/>
      <c r="N99" s="463"/>
      <c r="O99" s="463"/>
      <c r="P99" s="463"/>
      <c r="Q99" s="463"/>
    </row>
    <row r="100" spans="1:17" ht="30" customHeight="1">
      <c r="A100" s="231" t="s">
        <v>814</v>
      </c>
      <c r="B100" s="76" t="s">
        <v>566</v>
      </c>
      <c r="C100" s="567"/>
      <c r="D100" s="382" t="str" cm="1">
        <f t="array" ref="D100">_xlfn.TEXTJOIN(", ",TRUE,_xlfn.UNIQUE(TRANSPOSE(H100:Q100)))</f>
        <v/>
      </c>
      <c r="E100" s="575"/>
      <c r="F100" s="564"/>
      <c r="G100" s="748"/>
      <c r="H100" s="462"/>
      <c r="I100" s="462"/>
      <c r="J100" s="462"/>
      <c r="K100" s="462"/>
      <c r="L100" s="462"/>
      <c r="M100" s="462"/>
      <c r="N100" s="462"/>
      <c r="O100" s="462"/>
      <c r="P100" s="462"/>
      <c r="Q100" s="462"/>
    </row>
    <row r="101" spans="1:17" ht="30" customHeight="1">
      <c r="A101" s="795" t="s">
        <v>567</v>
      </c>
      <c r="B101" s="76" t="s">
        <v>568</v>
      </c>
      <c r="C101" s="788"/>
      <c r="D101" s="382" t="str" cm="1">
        <f t="array" ref="D101">_xlfn.TEXTJOIN(", ",TRUE,_xlfn.UNIQUE(TRANSPOSE(H101:Q101)))</f>
        <v/>
      </c>
      <c r="E101" s="575"/>
      <c r="F101" s="564"/>
      <c r="G101" s="748"/>
      <c r="H101" s="462"/>
      <c r="I101" s="462"/>
      <c r="J101" s="462"/>
      <c r="K101" s="462"/>
      <c r="L101" s="462"/>
      <c r="M101" s="462"/>
      <c r="N101" s="462"/>
      <c r="O101" s="462"/>
      <c r="P101" s="462"/>
      <c r="Q101" s="462"/>
    </row>
    <row r="102" spans="1:17" ht="30" customHeight="1">
      <c r="A102" s="795" t="s">
        <v>815</v>
      </c>
      <c r="B102" s="76" t="s">
        <v>816</v>
      </c>
      <c r="C102" s="796" t="s">
        <v>1076</v>
      </c>
      <c r="D102" s="382" t="str" cm="1">
        <f t="array" ref="D102">_xlfn.TEXTJOIN(", ",TRUE,_xlfn.UNIQUE(TRANSPOSE(H102:Q102)))</f>
        <v/>
      </c>
      <c r="E102" s="575"/>
      <c r="F102" s="564"/>
      <c r="G102" s="748"/>
      <c r="H102" s="484"/>
      <c r="I102" s="484"/>
      <c r="J102" s="484"/>
      <c r="K102" s="484"/>
      <c r="L102" s="484"/>
      <c r="M102" s="484"/>
      <c r="N102" s="484"/>
      <c r="O102" s="484"/>
      <c r="P102" s="484"/>
      <c r="Q102" s="484"/>
    </row>
    <row r="103" spans="1:17" ht="30" customHeight="1">
      <c r="A103" s="170" t="s">
        <v>569</v>
      </c>
      <c r="B103" s="171" t="s">
        <v>570</v>
      </c>
      <c r="C103" s="788"/>
      <c r="D103" s="382" t="str" cm="1">
        <f t="array" ref="D103">_xlfn.TEXTJOIN(", ",TRUE,_xlfn.UNIQUE(TRANSPOSE(H103:Q103)))</f>
        <v/>
      </c>
      <c r="E103" s="575"/>
      <c r="F103" s="564"/>
      <c r="G103" s="748"/>
      <c r="H103" s="484"/>
      <c r="I103" s="484"/>
      <c r="J103" s="484"/>
      <c r="K103" s="484"/>
      <c r="L103" s="484"/>
      <c r="M103" s="484"/>
      <c r="N103" s="484"/>
      <c r="O103" s="484"/>
      <c r="P103" s="484"/>
      <c r="Q103" s="484"/>
    </row>
    <row r="104" spans="1:17" ht="15" customHeight="1">
      <c r="A104" s="70">
        <v>3.6</v>
      </c>
      <c r="B104" s="66" t="s">
        <v>571</v>
      </c>
      <c r="C104" s="208"/>
      <c r="D104" s="67"/>
      <c r="E104" s="68"/>
      <c r="F104" s="565"/>
      <c r="G104" s="747"/>
      <c r="H104" s="65"/>
      <c r="I104" s="540"/>
      <c r="J104" s="540"/>
      <c r="K104" s="540"/>
      <c r="L104" s="540"/>
      <c r="M104" s="540"/>
      <c r="N104" s="540"/>
      <c r="O104" s="540"/>
      <c r="P104" s="540"/>
      <c r="Q104" s="541"/>
    </row>
    <row r="105" spans="1:17" ht="60" customHeight="1">
      <c r="A105" s="234" t="s">
        <v>817</v>
      </c>
      <c r="B105" s="811" t="s">
        <v>573</v>
      </c>
      <c r="C105" s="796" t="s">
        <v>1077</v>
      </c>
      <c r="D105" s="382" t="str" cm="1">
        <f t="array" ref="D105">_xlfn.TEXTJOIN(", ",TRUE,_xlfn.UNIQUE(TRANSPOSE(H105:Q105)))</f>
        <v/>
      </c>
      <c r="E105" s="575"/>
      <c r="F105" s="564"/>
      <c r="G105" s="748"/>
      <c r="H105" s="463"/>
      <c r="I105" s="463"/>
      <c r="J105" s="463"/>
      <c r="K105" s="463"/>
      <c r="L105" s="463"/>
      <c r="M105" s="463"/>
      <c r="N105" s="463"/>
      <c r="O105" s="463"/>
      <c r="P105" s="463"/>
      <c r="Q105" s="463"/>
    </row>
    <row r="106" spans="1:17" ht="45" customHeight="1">
      <c r="A106" s="234" t="s">
        <v>818</v>
      </c>
      <c r="B106" s="811" t="s">
        <v>576</v>
      </c>
      <c r="C106" s="796" t="s">
        <v>1078</v>
      </c>
      <c r="D106" s="382" t="str" cm="1">
        <f t="array" ref="D106">_xlfn.TEXTJOIN(", ",TRUE,_xlfn.UNIQUE(TRANSPOSE(H106:Q106)))</f>
        <v/>
      </c>
      <c r="E106" s="575"/>
      <c r="F106" s="564"/>
      <c r="G106" s="748"/>
      <c r="H106" s="484"/>
      <c r="I106" s="484"/>
      <c r="J106" s="484"/>
      <c r="K106" s="484"/>
      <c r="L106" s="484"/>
      <c r="M106" s="484"/>
      <c r="N106" s="484"/>
      <c r="O106" s="484"/>
      <c r="P106" s="484"/>
      <c r="Q106" s="484"/>
    </row>
    <row r="107" spans="1:17" s="15" customFormat="1" ht="15" customHeight="1">
      <c r="A107" s="145">
        <v>4</v>
      </c>
      <c r="B107" s="126" t="s">
        <v>577</v>
      </c>
      <c r="C107" s="226" t="s">
        <v>578</v>
      </c>
      <c r="D107" s="128"/>
      <c r="E107" s="128"/>
      <c r="F107" s="564"/>
      <c r="G107" s="747"/>
      <c r="H107" s="146"/>
      <c r="I107" s="542"/>
      <c r="J107" s="542"/>
      <c r="K107" s="542"/>
      <c r="L107" s="542"/>
      <c r="M107" s="542"/>
      <c r="N107" s="542"/>
      <c r="O107" s="542"/>
      <c r="P107" s="542"/>
      <c r="Q107" s="400"/>
    </row>
    <row r="108" spans="1:17" ht="15" customHeight="1">
      <c r="A108" s="235">
        <v>4.0999999999999996</v>
      </c>
      <c r="B108" s="236" t="s">
        <v>819</v>
      </c>
      <c r="C108" s="211"/>
      <c r="D108" s="72"/>
      <c r="E108" s="578"/>
      <c r="F108" s="565"/>
      <c r="G108" s="747"/>
      <c r="H108" s="65"/>
      <c r="I108" s="540"/>
      <c r="J108" s="540"/>
      <c r="K108" s="540"/>
      <c r="L108" s="540"/>
      <c r="M108" s="540"/>
      <c r="N108" s="540"/>
      <c r="O108" s="540"/>
      <c r="P108" s="540"/>
      <c r="Q108" s="541"/>
    </row>
    <row r="109" spans="1:17" s="15" customFormat="1" ht="30" customHeight="1">
      <c r="A109" s="730" t="s">
        <v>418</v>
      </c>
      <c r="B109" s="43" t="s">
        <v>579</v>
      </c>
      <c r="C109" s="786"/>
      <c r="D109" s="382" t="str" cm="1">
        <f t="array" ref="D109">_xlfn.TEXTJOIN(", ",TRUE,_xlfn.UNIQUE(TRANSPOSE(H109:Q109)))</f>
        <v/>
      </c>
      <c r="E109" s="580"/>
      <c r="F109" s="565" t="s">
        <v>56</v>
      </c>
      <c r="G109" s="747"/>
      <c r="H109" s="462"/>
      <c r="I109" s="462"/>
      <c r="J109" s="462"/>
      <c r="K109" s="462"/>
      <c r="L109" s="462"/>
      <c r="M109" s="462"/>
      <c r="N109" s="462"/>
      <c r="O109" s="462"/>
      <c r="P109" s="462"/>
      <c r="Q109" s="462"/>
    </row>
    <row r="110" spans="1:17" s="15" customFormat="1" ht="30" customHeight="1">
      <c r="A110" s="730" t="s">
        <v>418</v>
      </c>
      <c r="B110" s="43" t="s">
        <v>581</v>
      </c>
      <c r="C110" s="786"/>
      <c r="D110" s="382" t="str" cm="1">
        <f t="array" ref="D110">_xlfn.TEXTJOIN(", ",TRUE,_xlfn.UNIQUE(TRANSPOSE(H110:Q110)))</f>
        <v/>
      </c>
      <c r="E110" s="580"/>
      <c r="F110" s="565" t="s">
        <v>56</v>
      </c>
      <c r="G110" s="747"/>
      <c r="H110" s="462"/>
      <c r="I110" s="462"/>
      <c r="J110" s="462"/>
      <c r="K110" s="462"/>
      <c r="L110" s="462"/>
      <c r="M110" s="462"/>
      <c r="N110" s="462"/>
      <c r="O110" s="462"/>
      <c r="P110" s="462"/>
      <c r="Q110" s="462"/>
    </row>
    <row r="111" spans="1:17" s="15" customFormat="1" ht="30" customHeight="1">
      <c r="A111" s="730" t="s">
        <v>418</v>
      </c>
      <c r="B111" s="43" t="s">
        <v>583</v>
      </c>
      <c r="C111" s="786"/>
      <c r="D111" s="382" t="str" cm="1">
        <f t="array" ref="D111">_xlfn.TEXTJOIN(", ",TRUE,_xlfn.UNIQUE(TRANSPOSE(H111:Q111)))</f>
        <v/>
      </c>
      <c r="E111" s="580"/>
      <c r="F111" s="565" t="s">
        <v>56</v>
      </c>
      <c r="G111" s="747"/>
      <c r="H111" s="462"/>
      <c r="I111" s="462"/>
      <c r="J111" s="462"/>
      <c r="K111" s="462"/>
      <c r="L111" s="462"/>
      <c r="M111" s="462"/>
      <c r="N111" s="462"/>
      <c r="O111" s="462"/>
      <c r="P111" s="462"/>
      <c r="Q111" s="462"/>
    </row>
    <row r="112" spans="1:17" s="15" customFormat="1" ht="30" customHeight="1">
      <c r="A112" s="730" t="s">
        <v>833</v>
      </c>
      <c r="B112" s="43" t="s">
        <v>834</v>
      </c>
      <c r="C112" s="210"/>
      <c r="D112" s="382" t="str" cm="1">
        <f t="array" ref="D112">_xlfn.TEXTJOIN(", ",TRUE,_xlfn.UNIQUE(TRANSPOSE(H112:Q112)))</f>
        <v/>
      </c>
      <c r="E112" s="580"/>
      <c r="F112" s="565"/>
      <c r="G112" s="747"/>
      <c r="H112" s="484"/>
      <c r="I112" s="484"/>
      <c r="J112" s="484"/>
      <c r="K112" s="484"/>
      <c r="L112" s="484"/>
      <c r="M112" s="484"/>
      <c r="N112" s="484"/>
      <c r="O112" s="484"/>
      <c r="P112" s="484"/>
      <c r="Q112" s="484"/>
    </row>
    <row r="113" spans="1:17" s="15" customFormat="1" ht="30" customHeight="1">
      <c r="A113" s="730" t="s">
        <v>835</v>
      </c>
      <c r="B113" s="43" t="s">
        <v>836</v>
      </c>
      <c r="C113" s="210"/>
      <c r="D113" s="382" t="str" cm="1">
        <f t="array" ref="D113">_xlfn.TEXTJOIN(", ",TRUE,_xlfn.UNIQUE(TRANSPOSE(H113:Q113)))</f>
        <v/>
      </c>
      <c r="E113" s="580"/>
      <c r="F113" s="565"/>
      <c r="G113" s="747"/>
      <c r="H113" s="484"/>
      <c r="I113" s="484"/>
      <c r="J113" s="484"/>
      <c r="K113" s="484"/>
      <c r="L113" s="484"/>
      <c r="M113" s="484"/>
      <c r="N113" s="484"/>
      <c r="O113" s="484"/>
      <c r="P113" s="484"/>
      <c r="Q113" s="484"/>
    </row>
    <row r="114" spans="1:17" s="15" customFormat="1" ht="75" customHeight="1">
      <c r="A114" s="276" t="s">
        <v>837</v>
      </c>
      <c r="B114" s="43" t="s">
        <v>838</v>
      </c>
      <c r="C114" s="788" t="s">
        <v>1079</v>
      </c>
      <c r="D114" s="382" t="str" cm="1">
        <f t="array" ref="D114">_xlfn.TEXTJOIN(", ",TRUE,_xlfn.UNIQUE(TRANSPOSE(H114:Q114)))</f>
        <v/>
      </c>
      <c r="E114" s="580"/>
      <c r="F114" s="565"/>
      <c r="G114" s="747"/>
      <c r="H114" s="484"/>
      <c r="I114" s="484"/>
      <c r="J114" s="484"/>
      <c r="K114" s="484"/>
      <c r="L114" s="484"/>
      <c r="M114" s="484"/>
      <c r="N114" s="484"/>
      <c r="O114" s="484"/>
      <c r="P114" s="484"/>
      <c r="Q114" s="484"/>
    </row>
    <row r="115" spans="1:17" s="15" customFormat="1" ht="15" customHeight="1">
      <c r="A115" s="730" t="s">
        <v>839</v>
      </c>
      <c r="B115" s="43" t="s">
        <v>840</v>
      </c>
      <c r="C115" s="210"/>
      <c r="D115" s="382" t="str" cm="1">
        <f t="array" ref="D115">_xlfn.TEXTJOIN(", ",TRUE,_xlfn.UNIQUE(TRANSPOSE(H115:Q115)))</f>
        <v/>
      </c>
      <c r="E115" s="580"/>
      <c r="F115" s="565"/>
      <c r="G115" s="747"/>
      <c r="H115" s="484"/>
      <c r="I115" s="484"/>
      <c r="J115" s="484"/>
      <c r="K115" s="484"/>
      <c r="L115" s="484"/>
      <c r="M115" s="484"/>
      <c r="N115" s="484"/>
      <c r="O115" s="484"/>
      <c r="P115" s="484"/>
      <c r="Q115" s="484"/>
    </row>
    <row r="116" spans="1:17" s="15" customFormat="1" ht="30" customHeight="1">
      <c r="A116" s="730" t="s">
        <v>841</v>
      </c>
      <c r="B116" s="43" t="s">
        <v>842</v>
      </c>
      <c r="C116" s="210"/>
      <c r="D116" s="382" t="str" cm="1">
        <f t="array" ref="D116">_xlfn.TEXTJOIN(", ",TRUE,_xlfn.UNIQUE(TRANSPOSE(H116:Q116)))</f>
        <v/>
      </c>
      <c r="E116" s="580"/>
      <c r="F116" s="565"/>
      <c r="G116" s="747"/>
      <c r="H116" s="484"/>
      <c r="I116" s="484"/>
      <c r="J116" s="484"/>
      <c r="K116" s="484"/>
      <c r="L116" s="484"/>
      <c r="M116" s="484"/>
      <c r="N116" s="484"/>
      <c r="O116" s="484"/>
      <c r="P116" s="484"/>
      <c r="Q116" s="484"/>
    </row>
    <row r="117" spans="1:17" s="15" customFormat="1" ht="30" customHeight="1">
      <c r="A117" s="170" t="s">
        <v>843</v>
      </c>
      <c r="B117" s="171" t="s">
        <v>844</v>
      </c>
      <c r="C117" s="210"/>
      <c r="D117" s="382" t="str" cm="1">
        <f t="array" ref="D117">_xlfn.TEXTJOIN(", ",TRUE,_xlfn.UNIQUE(TRANSPOSE(H117:Q117)))</f>
        <v/>
      </c>
      <c r="E117" s="800"/>
      <c r="F117" s="565"/>
      <c r="G117" s="747"/>
      <c r="H117" s="484"/>
      <c r="I117" s="484"/>
      <c r="J117" s="484"/>
      <c r="K117" s="484"/>
      <c r="L117" s="484"/>
      <c r="M117" s="484"/>
      <c r="N117" s="484"/>
      <c r="O117" s="484"/>
      <c r="P117" s="484"/>
      <c r="Q117" s="484"/>
    </row>
    <row r="118" spans="1:17" ht="15" customHeight="1">
      <c r="A118" s="280">
        <v>4.2</v>
      </c>
      <c r="B118" s="281" t="s">
        <v>845</v>
      </c>
      <c r="C118" s="599"/>
      <c r="D118" s="282"/>
      <c r="E118" s="600"/>
      <c r="F118" s="565"/>
      <c r="G118" s="747"/>
      <c r="H118" s="65"/>
      <c r="I118" s="540"/>
      <c r="J118" s="540"/>
      <c r="K118" s="540"/>
      <c r="L118" s="540"/>
      <c r="M118" s="540"/>
      <c r="N118" s="540"/>
      <c r="O118" s="540"/>
      <c r="P118" s="540"/>
      <c r="Q118" s="541"/>
    </row>
    <row r="119" spans="1:17" ht="45" customHeight="1">
      <c r="A119" s="967" t="s">
        <v>846</v>
      </c>
      <c r="B119" s="786" t="s">
        <v>847</v>
      </c>
      <c r="C119" s="601" t="s">
        <v>585</v>
      </c>
      <c r="D119" s="382" t="str" cm="1">
        <f t="array" ref="D119">_xlfn.TEXTJOIN(", ",TRUE,_xlfn.UNIQUE(TRANSPOSE(H119:Q119)))</f>
        <v/>
      </c>
      <c r="E119" s="580"/>
      <c r="F119" s="565"/>
      <c r="G119" s="747"/>
      <c r="H119" s="462"/>
      <c r="I119" s="462"/>
      <c r="J119" s="462"/>
      <c r="K119" s="462"/>
      <c r="L119" s="462"/>
      <c r="M119" s="462"/>
      <c r="N119" s="462"/>
      <c r="O119" s="462"/>
      <c r="P119" s="462"/>
      <c r="Q119" s="462"/>
    </row>
    <row r="120" spans="1:17" ht="45" customHeight="1">
      <c r="A120" s="968"/>
      <c r="B120" s="76" t="s">
        <v>586</v>
      </c>
      <c r="C120" s="602" t="s">
        <v>1080</v>
      </c>
      <c r="D120" s="382" t="str" cm="1">
        <f t="array" ref="D120">_xlfn.TEXTJOIN(", ",TRUE,_xlfn.UNIQUE(TRANSPOSE(H120:Q120)))</f>
        <v/>
      </c>
      <c r="E120" s="580"/>
      <c r="F120" s="565"/>
      <c r="G120" s="747"/>
      <c r="H120" s="462"/>
      <c r="I120" s="462"/>
      <c r="J120" s="462"/>
      <c r="K120" s="462"/>
      <c r="L120" s="462"/>
      <c r="M120" s="462"/>
      <c r="N120" s="462"/>
      <c r="O120" s="462"/>
      <c r="P120" s="462"/>
      <c r="Q120" s="462"/>
    </row>
    <row r="121" spans="1:17" s="15" customFormat="1" ht="30" customHeight="1">
      <c r="A121" s="968"/>
      <c r="B121" s="43" t="s">
        <v>588</v>
      </c>
      <c r="C121" s="210"/>
      <c r="D121" s="382" t="str" cm="1">
        <f t="array" ref="D121">_xlfn.TEXTJOIN(", ",TRUE,_xlfn.UNIQUE(TRANSPOSE(H121:Q121)))</f>
        <v/>
      </c>
      <c r="E121" s="580"/>
      <c r="F121" s="565" t="s">
        <v>56</v>
      </c>
      <c r="G121" s="747"/>
      <c r="H121" s="462"/>
      <c r="I121" s="462"/>
      <c r="J121" s="462"/>
      <c r="K121" s="462"/>
      <c r="L121" s="462"/>
      <c r="M121" s="462"/>
      <c r="N121" s="462"/>
      <c r="O121" s="462"/>
      <c r="P121" s="462"/>
      <c r="Q121" s="462"/>
    </row>
    <row r="122" spans="1:17" s="15" customFormat="1" ht="15" customHeight="1">
      <c r="A122" s="969"/>
      <c r="B122" s="43" t="s">
        <v>861</v>
      </c>
      <c r="C122" s="210"/>
      <c r="D122" s="382" t="str" cm="1">
        <f t="array" ref="D122">_xlfn.TEXTJOIN(", ",TRUE,_xlfn.UNIQUE(TRANSPOSE(H122:Q122)))</f>
        <v/>
      </c>
      <c r="E122" s="580"/>
      <c r="F122" s="565" t="s">
        <v>56</v>
      </c>
      <c r="G122" s="747"/>
      <c r="H122" s="462"/>
      <c r="I122" s="462"/>
      <c r="J122" s="462"/>
      <c r="K122" s="462"/>
      <c r="L122" s="462"/>
      <c r="M122" s="462"/>
      <c r="N122" s="462"/>
      <c r="O122" s="462"/>
      <c r="P122" s="462"/>
      <c r="Q122" s="462"/>
    </row>
    <row r="123" spans="1:17" s="15" customFormat="1" ht="30" customHeight="1">
      <c r="A123" s="170" t="s">
        <v>862</v>
      </c>
      <c r="B123" s="171" t="s">
        <v>863</v>
      </c>
      <c r="C123" s="210"/>
      <c r="D123" s="382" t="str" cm="1">
        <f t="array" ref="D123">_xlfn.TEXTJOIN(", ",TRUE,_xlfn.UNIQUE(TRANSPOSE(H123:Q123)))</f>
        <v/>
      </c>
      <c r="E123" s="800"/>
      <c r="F123" s="565"/>
      <c r="G123" s="747"/>
      <c r="H123" s="484"/>
      <c r="I123" s="484"/>
      <c r="J123" s="484"/>
      <c r="K123" s="484"/>
      <c r="L123" s="484"/>
      <c r="M123" s="484"/>
      <c r="N123" s="484"/>
      <c r="O123" s="484"/>
      <c r="P123" s="484"/>
      <c r="Q123" s="484"/>
    </row>
    <row r="124" spans="1:17" ht="15" customHeight="1">
      <c r="A124" s="235">
        <v>4.3</v>
      </c>
      <c r="B124" s="236" t="s">
        <v>864</v>
      </c>
      <c r="C124" s="211"/>
      <c r="D124" s="72"/>
      <c r="E124" s="68"/>
      <c r="F124" s="565"/>
      <c r="G124" s="747"/>
      <c r="H124" s="65"/>
      <c r="I124" s="540"/>
      <c r="J124" s="540"/>
      <c r="K124" s="540"/>
      <c r="L124" s="540"/>
      <c r="M124" s="540"/>
      <c r="N124" s="540"/>
      <c r="O124" s="540"/>
      <c r="P124" s="540"/>
      <c r="Q124" s="541"/>
    </row>
    <row r="125" spans="1:17" s="15" customFormat="1" ht="30" customHeight="1">
      <c r="A125" s="970" t="s">
        <v>865</v>
      </c>
      <c r="B125" s="786" t="s">
        <v>866</v>
      </c>
      <c r="C125" s="210"/>
      <c r="D125" s="382" t="str" cm="1">
        <f t="array" ref="D125">_xlfn.TEXTJOIN(", ",TRUE,_xlfn.UNIQUE(TRANSPOSE(H125:Q125)))</f>
        <v/>
      </c>
      <c r="E125" s="800"/>
      <c r="F125" s="565"/>
      <c r="G125" s="747"/>
      <c r="H125" s="462"/>
      <c r="I125" s="462"/>
      <c r="J125" s="462"/>
      <c r="K125" s="462"/>
      <c r="L125" s="462"/>
      <c r="M125" s="462"/>
      <c r="N125" s="462"/>
      <c r="O125" s="462"/>
      <c r="P125" s="462"/>
      <c r="Q125" s="462"/>
    </row>
    <row r="126" spans="1:17" s="15" customFormat="1" ht="30" customHeight="1">
      <c r="A126" s="944"/>
      <c r="B126" s="786" t="s">
        <v>867</v>
      </c>
      <c r="C126" s="210"/>
      <c r="D126" s="382" t="str" cm="1">
        <f t="array" ref="D126">_xlfn.TEXTJOIN(", ",TRUE,_xlfn.UNIQUE(TRANSPOSE(H126:Q126)))</f>
        <v/>
      </c>
      <c r="E126" s="800"/>
      <c r="F126" s="565"/>
      <c r="G126" s="747"/>
      <c r="H126" s="462"/>
      <c r="I126" s="462"/>
      <c r="J126" s="462"/>
      <c r="K126" s="462"/>
      <c r="L126" s="462"/>
      <c r="M126" s="462"/>
      <c r="N126" s="462"/>
      <c r="O126" s="462"/>
      <c r="P126" s="462"/>
      <c r="Q126" s="462"/>
    </row>
    <row r="127" spans="1:17" s="15" customFormat="1" ht="30" customHeight="1">
      <c r="A127" s="944"/>
      <c r="B127" s="786" t="s">
        <v>868</v>
      </c>
      <c r="C127" s="210"/>
      <c r="D127" s="382" t="str" cm="1">
        <f t="array" ref="D127">_xlfn.TEXTJOIN(", ",TRUE,_xlfn.UNIQUE(TRANSPOSE(H127:Q127)))</f>
        <v/>
      </c>
      <c r="E127" s="800"/>
      <c r="F127" s="565"/>
      <c r="G127" s="747"/>
      <c r="H127" s="462"/>
      <c r="I127" s="462"/>
      <c r="J127" s="462"/>
      <c r="K127" s="462"/>
      <c r="L127" s="462"/>
      <c r="M127" s="462"/>
      <c r="N127" s="462"/>
      <c r="O127" s="462"/>
      <c r="P127" s="462"/>
      <c r="Q127" s="462"/>
    </row>
    <row r="128" spans="1:17" s="15" customFormat="1" ht="30" customHeight="1">
      <c r="A128" s="945"/>
      <c r="B128" s="222" t="s">
        <v>870</v>
      </c>
      <c r="C128" s="210"/>
      <c r="D128" s="382" t="str" cm="1">
        <f t="array" ref="D128">_xlfn.TEXTJOIN(", ",TRUE,_xlfn.UNIQUE(TRANSPOSE(H128:Q128)))</f>
        <v/>
      </c>
      <c r="E128" s="800"/>
      <c r="F128" s="565"/>
      <c r="G128" s="747"/>
      <c r="H128" s="462"/>
      <c r="I128" s="462"/>
      <c r="J128" s="462"/>
      <c r="K128" s="462"/>
      <c r="L128" s="462"/>
      <c r="M128" s="462"/>
      <c r="N128" s="462"/>
      <c r="O128" s="462"/>
      <c r="P128" s="462"/>
      <c r="Q128" s="462"/>
    </row>
    <row r="129" spans="1:17" s="15" customFormat="1" ht="30" customHeight="1">
      <c r="A129" s="802" t="s">
        <v>871</v>
      </c>
      <c r="B129" s="391" t="s">
        <v>872</v>
      </c>
      <c r="C129" s="210"/>
      <c r="D129" s="382" t="str" cm="1">
        <f t="array" ref="D129">_xlfn.TEXTJOIN(", ",TRUE,_xlfn.UNIQUE(TRANSPOSE(H129:Q129)))</f>
        <v/>
      </c>
      <c r="E129" s="800"/>
      <c r="F129" s="565"/>
      <c r="G129" s="747"/>
      <c r="H129" s="462"/>
      <c r="I129" s="462"/>
      <c r="J129" s="462"/>
      <c r="K129" s="462"/>
      <c r="L129" s="462"/>
      <c r="M129" s="462"/>
      <c r="N129" s="462"/>
      <c r="O129" s="462"/>
      <c r="P129" s="462"/>
      <c r="Q129" s="462"/>
    </row>
    <row r="130" spans="1:17" ht="15" customHeight="1">
      <c r="A130" s="730" t="s">
        <v>418</v>
      </c>
      <c r="B130" s="83" t="s">
        <v>591</v>
      </c>
      <c r="C130" s="603"/>
      <c r="D130" s="382" t="str" cm="1">
        <f t="array" ref="D130">_xlfn.TEXTJOIN(", ",TRUE,_xlfn.UNIQUE(TRANSPOSE(H130:Q130)))</f>
        <v/>
      </c>
      <c r="E130" s="575"/>
      <c r="F130" s="565" t="s">
        <v>56</v>
      </c>
      <c r="G130" s="747"/>
      <c r="H130" s="462"/>
      <c r="I130" s="462"/>
      <c r="J130" s="462"/>
      <c r="K130" s="462"/>
      <c r="L130" s="462"/>
      <c r="M130" s="462"/>
      <c r="N130" s="462"/>
      <c r="O130" s="462"/>
      <c r="P130" s="462"/>
      <c r="Q130" s="462"/>
    </row>
    <row r="131" spans="1:17" ht="15" customHeight="1">
      <c r="A131" s="730" t="s">
        <v>418</v>
      </c>
      <c r="B131" s="811" t="s">
        <v>592</v>
      </c>
      <c r="C131" s="567"/>
      <c r="D131" s="382" t="str" cm="1">
        <f t="array" ref="D131">_xlfn.TEXTJOIN(", ",TRUE,_xlfn.UNIQUE(TRANSPOSE(H131:Q131)))</f>
        <v/>
      </c>
      <c r="E131" s="575"/>
      <c r="F131" s="565" t="s">
        <v>56</v>
      </c>
      <c r="G131" s="747"/>
      <c r="H131" s="462"/>
      <c r="I131" s="462"/>
      <c r="J131" s="462"/>
      <c r="K131" s="462"/>
      <c r="L131" s="462"/>
      <c r="M131" s="462"/>
      <c r="N131" s="462"/>
      <c r="O131" s="462"/>
      <c r="P131" s="462"/>
      <c r="Q131" s="462"/>
    </row>
    <row r="132" spans="1:17" ht="30" customHeight="1">
      <c r="A132" s="730" t="s">
        <v>418</v>
      </c>
      <c r="B132" s="811" t="s">
        <v>594</v>
      </c>
      <c r="C132" s="567"/>
      <c r="D132" s="382" t="str" cm="1">
        <f t="array" ref="D132">_xlfn.TEXTJOIN(", ",TRUE,_xlfn.UNIQUE(TRANSPOSE(H132:Q132)))</f>
        <v/>
      </c>
      <c r="E132" s="575"/>
      <c r="F132" s="565" t="s">
        <v>56</v>
      </c>
      <c r="G132" s="747"/>
      <c r="H132" s="462"/>
      <c r="I132" s="462"/>
      <c r="J132" s="462"/>
      <c r="K132" s="462"/>
      <c r="L132" s="462"/>
      <c r="M132" s="462"/>
      <c r="N132" s="462"/>
      <c r="O132" s="462"/>
      <c r="P132" s="462"/>
      <c r="Q132" s="462"/>
    </row>
    <row r="133" spans="1:17" s="15" customFormat="1" ht="30" customHeight="1">
      <c r="A133" s="170" t="s">
        <v>893</v>
      </c>
      <c r="B133" s="171" t="s">
        <v>894</v>
      </c>
      <c r="C133" s="210"/>
      <c r="D133" s="382" t="str" cm="1">
        <f t="array" ref="D133">_xlfn.TEXTJOIN(", ",TRUE,_xlfn.UNIQUE(TRANSPOSE(H133:Q133)))</f>
        <v/>
      </c>
      <c r="E133" s="800"/>
      <c r="F133" s="565"/>
      <c r="G133" s="747"/>
      <c r="H133" s="484"/>
      <c r="I133" s="484"/>
      <c r="J133" s="484"/>
      <c r="K133" s="484"/>
      <c r="L133" s="484"/>
      <c r="M133" s="484"/>
      <c r="N133" s="484"/>
      <c r="O133" s="484"/>
      <c r="P133" s="484"/>
      <c r="Q133" s="484"/>
    </row>
    <row r="134" spans="1:17" ht="15" customHeight="1">
      <c r="A134" s="70">
        <v>4.4000000000000004</v>
      </c>
      <c r="B134" s="66" t="s">
        <v>895</v>
      </c>
      <c r="C134" s="208"/>
      <c r="D134" s="67"/>
      <c r="E134" s="68"/>
      <c r="F134" s="565"/>
      <c r="G134" s="747"/>
      <c r="H134" s="65"/>
      <c r="I134" s="540"/>
      <c r="J134" s="540"/>
      <c r="K134" s="540"/>
      <c r="L134" s="540"/>
      <c r="M134" s="540"/>
      <c r="N134" s="540"/>
      <c r="O134" s="540"/>
      <c r="P134" s="540"/>
      <c r="Q134" s="541"/>
    </row>
    <row r="135" spans="1:17" ht="30" customHeight="1">
      <c r="A135" s="730" t="s">
        <v>418</v>
      </c>
      <c r="B135" s="811" t="s">
        <v>595</v>
      </c>
      <c r="C135" s="567"/>
      <c r="D135" s="382" t="str" cm="1">
        <f t="array" ref="D135">_xlfn.TEXTJOIN(", ",TRUE,_xlfn.UNIQUE(TRANSPOSE(H135:Q135)))</f>
        <v/>
      </c>
      <c r="E135" s="575"/>
      <c r="F135" s="565" t="s">
        <v>56</v>
      </c>
      <c r="G135" s="747"/>
      <c r="H135" s="462"/>
      <c r="I135" s="462"/>
      <c r="J135" s="462"/>
      <c r="K135" s="462"/>
      <c r="L135" s="462"/>
      <c r="M135" s="462"/>
      <c r="N135" s="462"/>
      <c r="O135" s="462"/>
      <c r="P135" s="462"/>
      <c r="Q135" s="462"/>
    </row>
    <row r="136" spans="1:17" ht="30" customHeight="1">
      <c r="A136" s="730" t="s">
        <v>904</v>
      </c>
      <c r="B136" s="811" t="s">
        <v>905</v>
      </c>
      <c r="C136" s="567"/>
      <c r="D136" s="382" t="str" cm="1">
        <f t="array" ref="D136">_xlfn.TEXTJOIN(", ",TRUE,_xlfn.UNIQUE(TRANSPOSE(H136:Q136)))</f>
        <v/>
      </c>
      <c r="E136" s="604"/>
      <c r="F136" s="565"/>
      <c r="G136" s="747"/>
      <c r="H136" s="484"/>
      <c r="I136" s="484"/>
      <c r="J136" s="484"/>
      <c r="K136" s="484"/>
      <c r="L136" s="484"/>
      <c r="M136" s="484"/>
      <c r="N136" s="484"/>
      <c r="O136" s="484"/>
      <c r="P136" s="484"/>
      <c r="Q136" s="484"/>
    </row>
    <row r="137" spans="1:17" ht="30" customHeight="1">
      <c r="A137" s="730" t="s">
        <v>906</v>
      </c>
      <c r="B137" s="811" t="s">
        <v>907</v>
      </c>
      <c r="C137" s="594" t="s">
        <v>1081</v>
      </c>
      <c r="D137" s="382" t="str" cm="1">
        <f t="array" ref="D137">_xlfn.TEXTJOIN(", ",TRUE,_xlfn.UNIQUE(TRANSPOSE(H137:Q137)))</f>
        <v/>
      </c>
      <c r="E137" s="604"/>
      <c r="F137" s="565"/>
      <c r="G137" s="747"/>
      <c r="H137" s="484"/>
      <c r="I137" s="484"/>
      <c r="J137" s="484"/>
      <c r="K137" s="484"/>
      <c r="L137" s="484"/>
      <c r="M137" s="484"/>
      <c r="N137" s="484"/>
      <c r="O137" s="484"/>
      <c r="P137" s="484"/>
      <c r="Q137" s="484"/>
    </row>
    <row r="138" spans="1:17" ht="60" customHeight="1">
      <c r="A138" s="370" t="s">
        <v>908</v>
      </c>
      <c r="B138" s="811" t="s">
        <v>909</v>
      </c>
      <c r="C138" s="605" t="s">
        <v>1082</v>
      </c>
      <c r="D138" s="382" t="str" cm="1">
        <f t="array" ref="D138">_xlfn.TEXTJOIN(", ",TRUE,_xlfn.UNIQUE(TRANSPOSE(H138:Q138)))</f>
        <v/>
      </c>
      <c r="E138" s="604"/>
      <c r="F138" s="565"/>
      <c r="G138" s="747"/>
      <c r="H138" s="484"/>
      <c r="I138" s="484"/>
      <c r="J138" s="484"/>
      <c r="K138" s="484"/>
      <c r="L138" s="484"/>
      <c r="M138" s="484"/>
      <c r="N138" s="484"/>
      <c r="O138" s="484"/>
      <c r="P138" s="484"/>
      <c r="Q138" s="484"/>
    </row>
    <row r="139" spans="1:17" ht="30" customHeight="1">
      <c r="A139" s="730" t="s">
        <v>910</v>
      </c>
      <c r="B139" s="811" t="s">
        <v>911</v>
      </c>
      <c r="C139" s="594" t="s">
        <v>1083</v>
      </c>
      <c r="D139" s="382" t="str" cm="1">
        <f t="array" ref="D139">_xlfn.TEXTJOIN(", ",TRUE,_xlfn.UNIQUE(TRANSPOSE(H139:Q139)))</f>
        <v/>
      </c>
      <c r="E139" s="604"/>
      <c r="F139" s="565"/>
      <c r="G139" s="747"/>
      <c r="H139" s="484"/>
      <c r="I139" s="484"/>
      <c r="J139" s="484"/>
      <c r="K139" s="484"/>
      <c r="L139" s="484"/>
      <c r="M139" s="484"/>
      <c r="N139" s="484"/>
      <c r="O139" s="484"/>
      <c r="P139" s="484"/>
      <c r="Q139" s="484"/>
    </row>
    <row r="140" spans="1:17" ht="45" customHeight="1">
      <c r="A140" s="730" t="s">
        <v>912</v>
      </c>
      <c r="B140" s="811" t="s">
        <v>913</v>
      </c>
      <c r="C140" s="601" t="s">
        <v>1084</v>
      </c>
      <c r="D140" s="382" t="str" cm="1">
        <f t="array" ref="D140">_xlfn.TEXTJOIN(", ",TRUE,_xlfn.UNIQUE(TRANSPOSE(H140:Q140)))</f>
        <v/>
      </c>
      <c r="E140" s="604"/>
      <c r="F140" s="565"/>
      <c r="G140" s="747"/>
      <c r="H140" s="484"/>
      <c r="I140" s="484"/>
      <c r="J140" s="484"/>
      <c r="K140" s="484"/>
      <c r="L140" s="484"/>
      <c r="M140" s="484"/>
      <c r="N140" s="484"/>
      <c r="O140" s="484"/>
      <c r="P140" s="484"/>
      <c r="Q140" s="484"/>
    </row>
    <row r="141" spans="1:17" s="15" customFormat="1" ht="30" customHeight="1">
      <c r="A141" s="170" t="s">
        <v>914</v>
      </c>
      <c r="B141" s="171" t="s">
        <v>915</v>
      </c>
      <c r="C141" s="210"/>
      <c r="D141" s="382" t="str" cm="1">
        <f t="array" ref="D141">_xlfn.TEXTJOIN(", ",TRUE,_xlfn.UNIQUE(TRANSPOSE(H141:Q141)))</f>
        <v/>
      </c>
      <c r="E141" s="800"/>
      <c r="F141" s="565"/>
      <c r="G141" s="747"/>
      <c r="H141" s="484"/>
      <c r="I141" s="484"/>
      <c r="J141" s="484"/>
      <c r="K141" s="484"/>
      <c r="L141" s="484"/>
      <c r="M141" s="484"/>
      <c r="N141" s="484"/>
      <c r="O141" s="484"/>
      <c r="P141" s="484"/>
      <c r="Q141" s="484"/>
    </row>
    <row r="142" spans="1:17" ht="15" customHeight="1">
      <c r="A142" s="235">
        <v>4.5</v>
      </c>
      <c r="B142" s="236" t="s">
        <v>916</v>
      </c>
      <c r="C142" s="211"/>
      <c r="D142" s="72"/>
      <c r="E142" s="578"/>
      <c r="F142" s="565"/>
      <c r="G142" s="747"/>
      <c r="H142" s="65"/>
      <c r="I142" s="540"/>
      <c r="J142" s="540"/>
      <c r="K142" s="540"/>
      <c r="L142" s="540"/>
      <c r="M142" s="540"/>
      <c r="N142" s="540"/>
      <c r="O142" s="540"/>
      <c r="P142" s="540"/>
      <c r="Q142" s="541"/>
    </row>
    <row r="143" spans="1:17" s="15" customFormat="1" ht="45" customHeight="1">
      <c r="A143" s="943" t="s">
        <v>917</v>
      </c>
      <c r="B143" s="811" t="s">
        <v>918</v>
      </c>
      <c r="C143" s="992" t="s">
        <v>1085</v>
      </c>
      <c r="D143" s="382" t="str" cm="1">
        <f t="array" ref="D143">_xlfn.TEXTJOIN(", ",TRUE,_xlfn.UNIQUE(TRANSPOSE(H143:Q143)))</f>
        <v/>
      </c>
      <c r="E143" s="580"/>
      <c r="F143" s="565"/>
      <c r="G143" s="747"/>
      <c r="H143" s="462"/>
      <c r="I143" s="462"/>
      <c r="J143" s="462"/>
      <c r="K143" s="462"/>
      <c r="L143" s="462"/>
      <c r="M143" s="462"/>
      <c r="N143" s="462"/>
      <c r="O143" s="462"/>
      <c r="P143" s="462"/>
      <c r="Q143" s="462"/>
    </row>
    <row r="144" spans="1:17" s="15" customFormat="1" ht="30" customHeight="1">
      <c r="A144" s="945"/>
      <c r="B144" s="811" t="s">
        <v>919</v>
      </c>
      <c r="C144" s="993"/>
      <c r="D144" s="382" t="str" cm="1">
        <f t="array" ref="D144">_xlfn.TEXTJOIN(", ",TRUE,_xlfn.UNIQUE(TRANSPOSE(H144:Q144)))</f>
        <v/>
      </c>
      <c r="E144" s="580"/>
      <c r="F144" s="565"/>
      <c r="G144" s="747"/>
      <c r="H144" s="462"/>
      <c r="I144" s="462"/>
      <c r="J144" s="462"/>
      <c r="K144" s="462"/>
      <c r="L144" s="462"/>
      <c r="M144" s="462"/>
      <c r="N144" s="462"/>
      <c r="O144" s="462"/>
      <c r="P144" s="462"/>
      <c r="Q144" s="462"/>
    </row>
    <row r="145" spans="1:17" s="15" customFormat="1" ht="30" customHeight="1">
      <c r="A145" s="795" t="s">
        <v>920</v>
      </c>
      <c r="B145" s="786" t="s">
        <v>921</v>
      </c>
      <c r="C145" s="210"/>
      <c r="D145" s="382" t="str" cm="1">
        <f t="array" ref="D145">_xlfn.TEXTJOIN(", ",TRUE,_xlfn.UNIQUE(TRANSPOSE(H145:Q145)))</f>
        <v/>
      </c>
      <c r="E145" s="580"/>
      <c r="F145" s="565"/>
      <c r="G145" s="747"/>
      <c r="H145" s="462"/>
      <c r="I145" s="462"/>
      <c r="J145" s="462"/>
      <c r="K145" s="462"/>
      <c r="L145" s="462"/>
      <c r="M145" s="462"/>
      <c r="N145" s="462"/>
      <c r="O145" s="462"/>
      <c r="P145" s="462"/>
      <c r="Q145" s="462"/>
    </row>
    <row r="146" spans="1:17" s="15" customFormat="1" ht="30" customHeight="1">
      <c r="A146" s="795" t="s">
        <v>922</v>
      </c>
      <c r="B146" s="786" t="s">
        <v>923</v>
      </c>
      <c r="C146" s="210"/>
      <c r="D146" s="382" t="str" cm="1">
        <f t="array" ref="D146">_xlfn.TEXTJOIN(", ",TRUE,_xlfn.UNIQUE(TRANSPOSE(H146:Q146)))</f>
        <v/>
      </c>
      <c r="E146" s="580"/>
      <c r="F146" s="565"/>
      <c r="G146" s="747"/>
      <c r="H146" s="462"/>
      <c r="I146" s="462"/>
      <c r="J146" s="462"/>
      <c r="K146" s="462"/>
      <c r="L146" s="462"/>
      <c r="M146" s="462"/>
      <c r="N146" s="462"/>
      <c r="O146" s="462"/>
      <c r="P146" s="462"/>
      <c r="Q146" s="462"/>
    </row>
    <row r="147" spans="1:17" s="15" customFormat="1" ht="30" customHeight="1">
      <c r="A147" s="795" t="s">
        <v>924</v>
      </c>
      <c r="B147" s="786" t="s">
        <v>925</v>
      </c>
      <c r="C147" s="210"/>
      <c r="D147" s="382" t="str" cm="1">
        <f t="array" ref="D147">_xlfn.TEXTJOIN(", ",TRUE,_xlfn.UNIQUE(TRANSPOSE(H147:Q147)))</f>
        <v/>
      </c>
      <c r="E147" s="580"/>
      <c r="F147" s="565"/>
      <c r="G147" s="747"/>
      <c r="H147" s="462"/>
      <c r="I147" s="462"/>
      <c r="J147" s="462"/>
      <c r="K147" s="462"/>
      <c r="L147" s="462"/>
      <c r="M147" s="462"/>
      <c r="N147" s="462"/>
      <c r="O147" s="462"/>
      <c r="P147" s="462"/>
      <c r="Q147" s="462"/>
    </row>
    <row r="148" spans="1:17" s="15" customFormat="1" ht="30" customHeight="1">
      <c r="A148" s="170" t="s">
        <v>926</v>
      </c>
      <c r="B148" s="171" t="s">
        <v>927</v>
      </c>
      <c r="C148" s="210"/>
      <c r="D148" s="382" t="str" cm="1">
        <f t="array" ref="D148">_xlfn.TEXTJOIN(", ",TRUE,_xlfn.UNIQUE(TRANSPOSE(H148:Q148)))</f>
        <v/>
      </c>
      <c r="E148" s="800"/>
      <c r="F148" s="565"/>
      <c r="G148" s="747"/>
      <c r="H148" s="484"/>
      <c r="I148" s="484"/>
      <c r="J148" s="484"/>
      <c r="K148" s="484"/>
      <c r="L148" s="484"/>
      <c r="M148" s="484"/>
      <c r="N148" s="484"/>
      <c r="O148" s="484"/>
      <c r="P148" s="484"/>
      <c r="Q148" s="484"/>
    </row>
    <row r="149" spans="1:17" ht="15" customHeight="1">
      <c r="A149" s="145">
        <v>5</v>
      </c>
      <c r="B149" s="126" t="s">
        <v>597</v>
      </c>
      <c r="C149" s="379"/>
      <c r="D149" s="577"/>
      <c r="E149" s="577"/>
      <c r="F149" s="565"/>
      <c r="G149" s="747"/>
      <c r="H149" s="146"/>
      <c r="I149" s="542"/>
      <c r="J149" s="542"/>
      <c r="K149" s="542"/>
      <c r="L149" s="542"/>
      <c r="M149" s="542"/>
      <c r="N149" s="542"/>
      <c r="O149" s="542"/>
      <c r="P149" s="542"/>
      <c r="Q149" s="400"/>
    </row>
    <row r="150" spans="1:17" ht="15" customHeight="1">
      <c r="A150" s="235">
        <v>5.0999999999999996</v>
      </c>
      <c r="B150" s="236" t="s">
        <v>928</v>
      </c>
      <c r="C150" s="211"/>
      <c r="D150" s="88"/>
      <c r="E150" s="578"/>
      <c r="F150" s="565"/>
      <c r="G150" s="747"/>
      <c r="H150" s="65"/>
      <c r="I150" s="540"/>
      <c r="J150" s="540"/>
      <c r="K150" s="540"/>
      <c r="L150" s="540"/>
      <c r="M150" s="540"/>
      <c r="N150" s="540"/>
      <c r="O150" s="540"/>
      <c r="P150" s="540"/>
      <c r="Q150" s="541"/>
    </row>
    <row r="151" spans="1:17" ht="45" customHeight="1">
      <c r="A151" s="795" t="s">
        <v>929</v>
      </c>
      <c r="B151" s="76" t="s">
        <v>930</v>
      </c>
      <c r="C151" s="601" t="s">
        <v>1086</v>
      </c>
      <c r="D151" s="382" t="str" cm="1">
        <f t="array" ref="D151">_xlfn.TEXTJOIN(", ",TRUE,_xlfn.UNIQUE(TRANSPOSE(H151:Q151)))</f>
        <v/>
      </c>
      <c r="E151" s="575"/>
      <c r="F151" s="564"/>
      <c r="G151" s="748"/>
      <c r="H151" s="462"/>
      <c r="I151" s="462"/>
      <c r="J151" s="462"/>
      <c r="K151" s="462"/>
      <c r="L151" s="462"/>
      <c r="M151" s="462"/>
      <c r="N151" s="462"/>
      <c r="O151" s="462"/>
      <c r="P151" s="462"/>
      <c r="Q151" s="462"/>
    </row>
    <row r="152" spans="1:17" ht="45" customHeight="1">
      <c r="A152" s="795" t="s">
        <v>931</v>
      </c>
      <c r="B152" s="76" t="s">
        <v>932</v>
      </c>
      <c r="C152" s="601" t="s">
        <v>1087</v>
      </c>
      <c r="D152" s="382" t="str" cm="1">
        <f t="array" ref="D152">_xlfn.TEXTJOIN(", ",TRUE,_xlfn.UNIQUE(TRANSPOSE(H152:Q152)))</f>
        <v/>
      </c>
      <c r="E152" s="575"/>
      <c r="F152" s="564"/>
      <c r="G152" s="748"/>
      <c r="H152" s="462"/>
      <c r="I152" s="462"/>
      <c r="J152" s="462"/>
      <c r="K152" s="462"/>
      <c r="L152" s="462"/>
      <c r="M152" s="462"/>
      <c r="N152" s="462"/>
      <c r="O152" s="462"/>
      <c r="P152" s="462"/>
      <c r="Q152" s="462"/>
    </row>
    <row r="153" spans="1:17" ht="45" customHeight="1">
      <c r="A153" s="795" t="s">
        <v>933</v>
      </c>
      <c r="B153" s="76" t="s">
        <v>934</v>
      </c>
      <c r="C153" s="788"/>
      <c r="D153" s="382" t="str" cm="1">
        <f t="array" ref="D153">_xlfn.TEXTJOIN(", ",TRUE,_xlfn.UNIQUE(TRANSPOSE(H153:Q153)))</f>
        <v/>
      </c>
      <c r="E153" s="575"/>
      <c r="F153" s="564"/>
      <c r="G153" s="748"/>
      <c r="H153" s="462"/>
      <c r="I153" s="462"/>
      <c r="J153" s="462"/>
      <c r="K153" s="462"/>
      <c r="L153" s="462"/>
      <c r="M153" s="462"/>
      <c r="N153" s="462"/>
      <c r="O153" s="462"/>
      <c r="P153" s="462"/>
      <c r="Q153" s="462"/>
    </row>
    <row r="154" spans="1:17" ht="30" customHeight="1">
      <c r="A154" s="795" t="s">
        <v>935</v>
      </c>
      <c r="B154" s="606" t="s">
        <v>936</v>
      </c>
      <c r="C154" s="601" t="s">
        <v>1088</v>
      </c>
      <c r="D154" s="382" t="str" cm="1">
        <f t="array" ref="D154">_xlfn.TEXTJOIN(", ",TRUE,_xlfn.UNIQUE(TRANSPOSE(H154:Q154)))</f>
        <v/>
      </c>
      <c r="E154" s="575"/>
      <c r="F154" s="564"/>
      <c r="G154" s="748"/>
      <c r="H154" s="462"/>
      <c r="I154" s="462"/>
      <c r="J154" s="462"/>
      <c r="K154" s="462"/>
      <c r="L154" s="462"/>
      <c r="M154" s="462"/>
      <c r="N154" s="462"/>
      <c r="O154" s="462"/>
      <c r="P154" s="462"/>
      <c r="Q154" s="462"/>
    </row>
    <row r="155" spans="1:17" ht="60" customHeight="1">
      <c r="A155" s="795" t="s">
        <v>937</v>
      </c>
      <c r="B155" s="76" t="s">
        <v>938</v>
      </c>
      <c r="C155" s="788"/>
      <c r="D155" s="382" t="str" cm="1">
        <f t="array" ref="D155">_xlfn.TEXTJOIN(", ",TRUE,_xlfn.UNIQUE(TRANSPOSE(H155:Q155)))</f>
        <v/>
      </c>
      <c r="E155" s="575"/>
      <c r="F155" s="564"/>
      <c r="G155" s="748"/>
      <c r="H155" s="462"/>
      <c r="I155" s="462"/>
      <c r="J155" s="462"/>
      <c r="K155" s="462"/>
      <c r="L155" s="462"/>
      <c r="M155" s="462"/>
      <c r="N155" s="462"/>
      <c r="O155" s="462"/>
      <c r="P155" s="462"/>
      <c r="Q155" s="462"/>
    </row>
    <row r="156" spans="1:17" ht="30" customHeight="1">
      <c r="A156" s="170" t="s">
        <v>939</v>
      </c>
      <c r="B156" s="171" t="s">
        <v>940</v>
      </c>
      <c r="C156" s="788"/>
      <c r="D156" s="382" t="str" cm="1">
        <f t="array" ref="D156">_xlfn.TEXTJOIN(", ",TRUE,_xlfn.UNIQUE(TRANSPOSE(H156:Q156)))</f>
        <v/>
      </c>
      <c r="E156" s="575"/>
      <c r="F156" s="564"/>
      <c r="G156" s="748"/>
      <c r="H156" s="462"/>
      <c r="I156" s="462"/>
      <c r="J156" s="462"/>
      <c r="K156" s="462"/>
      <c r="L156" s="462"/>
      <c r="M156" s="462"/>
      <c r="N156" s="462"/>
      <c r="O156" s="462"/>
      <c r="P156" s="462"/>
      <c r="Q156" s="462"/>
    </row>
    <row r="157" spans="1:17" ht="15" customHeight="1">
      <c r="A157" s="285">
        <v>5.2</v>
      </c>
      <c r="B157" s="287" t="s">
        <v>941</v>
      </c>
      <c r="C157" s="607"/>
      <c r="D157" s="72"/>
      <c r="E157" s="608"/>
      <c r="F157" s="565"/>
      <c r="G157" s="748"/>
      <c r="H157" s="65"/>
      <c r="I157" s="540"/>
      <c r="J157" s="540"/>
      <c r="K157" s="540"/>
      <c r="L157" s="540"/>
      <c r="M157" s="540"/>
      <c r="N157" s="540"/>
      <c r="O157" s="540"/>
      <c r="P157" s="540"/>
      <c r="Q157" s="541"/>
    </row>
    <row r="158" spans="1:17" ht="45" customHeight="1">
      <c r="A158" s="795" t="s">
        <v>942</v>
      </c>
      <c r="B158" s="76" t="s">
        <v>943</v>
      </c>
      <c r="C158" s="788"/>
      <c r="D158" s="382" t="str" cm="1">
        <f t="array" ref="D158">_xlfn.TEXTJOIN(", ",TRUE,_xlfn.UNIQUE(TRANSPOSE(H158:Q158)))</f>
        <v/>
      </c>
      <c r="E158" s="575"/>
      <c r="F158" s="564"/>
      <c r="G158" s="748"/>
      <c r="H158" s="462"/>
      <c r="I158" s="462"/>
      <c r="J158" s="462"/>
      <c r="K158" s="462"/>
      <c r="L158" s="462"/>
      <c r="M158" s="462"/>
      <c r="N158" s="462"/>
      <c r="O158" s="462"/>
      <c r="P158" s="462"/>
      <c r="Q158" s="462"/>
    </row>
    <row r="159" spans="1:17" ht="30" customHeight="1">
      <c r="A159" s="795" t="s">
        <v>944</v>
      </c>
      <c r="B159" s="76" t="s">
        <v>945</v>
      </c>
      <c r="C159" s="601" t="s">
        <v>1089</v>
      </c>
      <c r="D159" s="382" t="str" cm="1">
        <f t="array" ref="D159">_xlfn.TEXTJOIN(", ",TRUE,_xlfn.UNIQUE(TRANSPOSE(H159:Q159)))</f>
        <v/>
      </c>
      <c r="E159" s="575"/>
      <c r="F159" s="564"/>
      <c r="G159" s="748"/>
      <c r="H159" s="462"/>
      <c r="I159" s="462"/>
      <c r="J159" s="462"/>
      <c r="K159" s="462"/>
      <c r="L159" s="462"/>
      <c r="M159" s="462"/>
      <c r="N159" s="462"/>
      <c r="O159" s="462"/>
      <c r="P159" s="462"/>
      <c r="Q159" s="462"/>
    </row>
    <row r="160" spans="1:17" ht="30" customHeight="1">
      <c r="A160" s="795" t="s">
        <v>946</v>
      </c>
      <c r="B160" s="76" t="s">
        <v>947</v>
      </c>
      <c r="C160" s="788"/>
      <c r="D160" s="382" t="str" cm="1">
        <f t="array" ref="D160">_xlfn.TEXTJOIN(", ",TRUE,_xlfn.UNIQUE(TRANSPOSE(H160:Q160)))</f>
        <v/>
      </c>
      <c r="E160" s="575"/>
      <c r="F160" s="564"/>
      <c r="G160" s="748"/>
      <c r="H160" s="462"/>
      <c r="I160" s="462"/>
      <c r="J160" s="462"/>
      <c r="K160" s="462"/>
      <c r="L160" s="462"/>
      <c r="M160" s="462"/>
      <c r="N160" s="462"/>
      <c r="O160" s="462"/>
      <c r="P160" s="462"/>
      <c r="Q160" s="462"/>
    </row>
    <row r="161" spans="1:17" ht="15" customHeight="1">
      <c r="A161" s="285">
        <v>5.3</v>
      </c>
      <c r="B161" s="287" t="s">
        <v>948</v>
      </c>
      <c r="C161" s="607"/>
      <c r="D161" s="72"/>
      <c r="E161" s="608"/>
      <c r="F161" s="565"/>
      <c r="G161" s="748"/>
      <c r="H161" s="65"/>
      <c r="I161" s="540"/>
      <c r="J161" s="540"/>
      <c r="K161" s="540"/>
      <c r="L161" s="540"/>
      <c r="M161" s="540"/>
      <c r="N161" s="540"/>
      <c r="O161" s="540"/>
      <c r="P161" s="540"/>
      <c r="Q161" s="541"/>
    </row>
    <row r="162" spans="1:17" ht="30" customHeight="1">
      <c r="A162" s="795">
        <v>5.3</v>
      </c>
      <c r="B162" s="76" t="s">
        <v>949</v>
      </c>
      <c r="C162" s="788"/>
      <c r="D162" s="382" t="str" cm="1">
        <f t="array" ref="D162">_xlfn.TEXTJOIN(", ",TRUE,_xlfn.UNIQUE(TRANSPOSE(H162:Q162)))</f>
        <v/>
      </c>
      <c r="E162" s="575"/>
      <c r="F162" s="564"/>
      <c r="G162" s="748"/>
      <c r="H162" s="462"/>
      <c r="I162" s="462"/>
      <c r="J162" s="462"/>
      <c r="K162" s="462"/>
      <c r="L162" s="462"/>
      <c r="M162" s="462"/>
      <c r="N162" s="462"/>
      <c r="O162" s="462"/>
      <c r="P162" s="462"/>
      <c r="Q162" s="462"/>
    </row>
    <row r="163" spans="1:17" ht="15" customHeight="1">
      <c r="A163" s="70">
        <v>5.4</v>
      </c>
      <c r="B163" s="272" t="s">
        <v>950</v>
      </c>
      <c r="C163" s="211"/>
      <c r="D163" s="72"/>
      <c r="E163" s="578"/>
      <c r="F163" s="565"/>
      <c r="G163" s="748"/>
      <c r="H163" s="65"/>
      <c r="I163" s="540"/>
      <c r="J163" s="540"/>
      <c r="K163" s="540"/>
      <c r="L163" s="540"/>
      <c r="M163" s="540"/>
      <c r="N163" s="540"/>
      <c r="O163" s="540"/>
      <c r="P163" s="540"/>
      <c r="Q163" s="541"/>
    </row>
    <row r="164" spans="1:17" ht="30" customHeight="1">
      <c r="A164" s="795">
        <v>5.4</v>
      </c>
      <c r="B164" s="786" t="s">
        <v>951</v>
      </c>
      <c r="C164" s="567"/>
      <c r="D164" s="382" t="str" cm="1">
        <f t="array" ref="D164">_xlfn.TEXTJOIN(", ",TRUE,_xlfn.UNIQUE(TRANSPOSE(H164:Q164)))</f>
        <v/>
      </c>
      <c r="E164" s="575"/>
      <c r="F164" s="564"/>
      <c r="G164" s="748"/>
      <c r="H164" s="462"/>
      <c r="I164" s="462"/>
      <c r="J164" s="462"/>
      <c r="K164" s="462"/>
      <c r="L164" s="462"/>
      <c r="M164" s="462"/>
      <c r="N164" s="462"/>
      <c r="O164" s="462"/>
      <c r="P164" s="462"/>
      <c r="Q164" s="462"/>
    </row>
    <row r="165" spans="1:17" ht="15" customHeight="1">
      <c r="A165" s="235">
        <v>5.5</v>
      </c>
      <c r="B165" s="272" t="s">
        <v>952</v>
      </c>
      <c r="C165" s="211"/>
      <c r="D165" s="72"/>
      <c r="E165" s="578"/>
      <c r="F165" s="565"/>
      <c r="G165" s="748"/>
      <c r="H165" s="65"/>
      <c r="I165" s="540"/>
      <c r="J165" s="540"/>
      <c r="K165" s="540"/>
      <c r="L165" s="540"/>
      <c r="M165" s="540"/>
      <c r="N165" s="540"/>
      <c r="O165" s="540"/>
      <c r="P165" s="540"/>
      <c r="Q165" s="541"/>
    </row>
    <row r="166" spans="1:17" s="15" customFormat="1" ht="45" customHeight="1">
      <c r="A166" s="943" t="s">
        <v>953</v>
      </c>
      <c r="B166" s="786" t="s">
        <v>954</v>
      </c>
      <c r="C166" s="210"/>
      <c r="D166" s="382" t="str" cm="1">
        <f t="array" ref="D166">_xlfn.TEXTJOIN(", ",TRUE,_xlfn.UNIQUE(TRANSPOSE(H166:Q166)))</f>
        <v/>
      </c>
      <c r="E166" s="580"/>
      <c r="F166" s="565"/>
      <c r="G166" s="748"/>
      <c r="H166" s="462"/>
      <c r="I166" s="462"/>
      <c r="J166" s="462"/>
      <c r="K166" s="462"/>
      <c r="L166" s="462"/>
      <c r="M166" s="462"/>
      <c r="N166" s="462"/>
      <c r="O166" s="462"/>
      <c r="P166" s="462"/>
      <c r="Q166" s="462"/>
    </row>
    <row r="167" spans="1:17" s="15" customFormat="1" ht="30" customHeight="1">
      <c r="A167" s="945"/>
      <c r="B167" s="786" t="s">
        <v>955</v>
      </c>
      <c r="C167" s="210"/>
      <c r="D167" s="382" t="str" cm="1">
        <f t="array" ref="D167">_xlfn.TEXTJOIN(", ",TRUE,_xlfn.UNIQUE(TRANSPOSE(H167:Q167)))</f>
        <v/>
      </c>
      <c r="E167" s="580"/>
      <c r="F167" s="565"/>
      <c r="G167" s="748"/>
      <c r="H167" s="462"/>
      <c r="I167" s="462"/>
      <c r="J167" s="462"/>
      <c r="K167" s="462"/>
      <c r="L167" s="462"/>
      <c r="M167" s="462"/>
      <c r="N167" s="462"/>
      <c r="O167" s="462"/>
      <c r="P167" s="462"/>
      <c r="Q167" s="462"/>
    </row>
    <row r="168" spans="1:17" s="15" customFormat="1" ht="45" customHeight="1">
      <c r="A168" s="795" t="s">
        <v>956</v>
      </c>
      <c r="B168" s="786" t="s">
        <v>957</v>
      </c>
      <c r="C168" s="601" t="s">
        <v>1089</v>
      </c>
      <c r="D168" s="382" t="str" cm="1">
        <f t="array" ref="D168">_xlfn.TEXTJOIN(", ",TRUE,_xlfn.UNIQUE(TRANSPOSE(H168:Q168)))</f>
        <v/>
      </c>
      <c r="E168" s="580"/>
      <c r="F168" s="565"/>
      <c r="G168" s="748"/>
      <c r="H168" s="462"/>
      <c r="I168" s="462"/>
      <c r="J168" s="462"/>
      <c r="K168" s="462"/>
      <c r="L168" s="462"/>
      <c r="M168" s="462"/>
      <c r="N168" s="462"/>
      <c r="O168" s="462"/>
      <c r="P168" s="462"/>
      <c r="Q168" s="462"/>
    </row>
    <row r="169" spans="1:17" s="15" customFormat="1" ht="45" customHeight="1">
      <c r="A169" s="795" t="s">
        <v>958</v>
      </c>
      <c r="B169" s="786" t="s">
        <v>959</v>
      </c>
      <c r="C169" s="210"/>
      <c r="D169" s="382" t="str" cm="1">
        <f t="array" ref="D169">_xlfn.TEXTJOIN(", ",TRUE,_xlfn.UNIQUE(TRANSPOSE(H169:Q169)))</f>
        <v/>
      </c>
      <c r="E169" s="580"/>
      <c r="F169" s="565"/>
      <c r="G169" s="748"/>
      <c r="H169" s="462"/>
      <c r="I169" s="462"/>
      <c r="J169" s="462"/>
      <c r="K169" s="462"/>
      <c r="L169" s="462"/>
      <c r="M169" s="462"/>
      <c r="N169" s="462"/>
      <c r="O169" s="462"/>
      <c r="P169" s="462"/>
      <c r="Q169" s="462"/>
    </row>
    <row r="170" spans="1:17" s="15" customFormat="1" ht="30" customHeight="1">
      <c r="A170" s="170" t="s">
        <v>960</v>
      </c>
      <c r="B170" s="171" t="s">
        <v>961</v>
      </c>
      <c r="C170" s="210"/>
      <c r="D170" s="382" t="str" cm="1">
        <f t="array" ref="D170">_xlfn.TEXTJOIN(", ",TRUE,_xlfn.UNIQUE(TRANSPOSE(H170:Q170)))</f>
        <v/>
      </c>
      <c r="E170" s="580"/>
      <c r="F170" s="565"/>
      <c r="G170" s="748"/>
      <c r="H170" s="462"/>
      <c r="I170" s="462"/>
      <c r="J170" s="462"/>
      <c r="K170" s="462"/>
      <c r="L170" s="462"/>
      <c r="M170" s="462"/>
      <c r="N170" s="462"/>
      <c r="O170" s="462"/>
      <c r="P170" s="462"/>
      <c r="Q170" s="462"/>
    </row>
    <row r="171" spans="1:17" ht="15" customHeight="1">
      <c r="A171" s="285">
        <v>5.6</v>
      </c>
      <c r="B171" s="273" t="s">
        <v>962</v>
      </c>
      <c r="C171" s="607"/>
      <c r="D171" s="72"/>
      <c r="E171" s="608"/>
      <c r="F171" s="565"/>
      <c r="G171" s="748"/>
      <c r="H171" s="65"/>
      <c r="I171" s="540"/>
      <c r="J171" s="540"/>
      <c r="K171" s="540"/>
      <c r="L171" s="540"/>
      <c r="M171" s="540"/>
      <c r="N171" s="540"/>
      <c r="O171" s="540"/>
      <c r="P171" s="540"/>
      <c r="Q171" s="541"/>
    </row>
    <row r="172" spans="1:17" s="15" customFormat="1" ht="45" customHeight="1">
      <c r="A172" s="795" t="s">
        <v>963</v>
      </c>
      <c r="B172" s="786" t="s">
        <v>964</v>
      </c>
      <c r="C172" s="601" t="s">
        <v>1090</v>
      </c>
      <c r="D172" s="382" t="str" cm="1">
        <f t="array" ref="D172">_xlfn.TEXTJOIN(", ",TRUE,_xlfn.UNIQUE(TRANSPOSE(H172:Q172)))</f>
        <v/>
      </c>
      <c r="E172" s="580"/>
      <c r="F172" s="565"/>
      <c r="G172" s="748"/>
      <c r="H172" s="462"/>
      <c r="I172" s="462"/>
      <c r="J172" s="462"/>
      <c r="K172" s="462"/>
      <c r="L172" s="462"/>
      <c r="M172" s="462"/>
      <c r="N172" s="462"/>
      <c r="O172" s="462"/>
      <c r="P172" s="462"/>
      <c r="Q172" s="462"/>
    </row>
    <row r="173" spans="1:17" s="15" customFormat="1" ht="30" customHeight="1">
      <c r="A173" s="802" t="s">
        <v>965</v>
      </c>
      <c r="B173" s="786" t="s">
        <v>966</v>
      </c>
      <c r="C173" s="601" t="s">
        <v>1091</v>
      </c>
      <c r="D173" s="382" t="str" cm="1">
        <f t="array" ref="D173">_xlfn.TEXTJOIN(", ",TRUE,_xlfn.UNIQUE(TRANSPOSE(H173:Q173)))</f>
        <v/>
      </c>
      <c r="E173" s="800"/>
      <c r="F173" s="565"/>
      <c r="G173" s="748"/>
      <c r="H173" s="462"/>
      <c r="I173" s="462"/>
      <c r="J173" s="462"/>
      <c r="K173" s="462"/>
      <c r="L173" s="462"/>
      <c r="M173" s="462"/>
      <c r="N173" s="462"/>
      <c r="O173" s="462"/>
      <c r="P173" s="462"/>
      <c r="Q173" s="462"/>
    </row>
    <row r="174" spans="1:17" s="15" customFormat="1" ht="45" customHeight="1">
      <c r="A174" s="802" t="s">
        <v>967</v>
      </c>
      <c r="B174" s="392" t="s">
        <v>968</v>
      </c>
      <c r="C174" s="609"/>
      <c r="D174" s="382" t="str" cm="1">
        <f t="array" ref="D174">_xlfn.TEXTJOIN(", ",TRUE,_xlfn.UNIQUE(TRANSPOSE(H174:Q174)))</f>
        <v/>
      </c>
      <c r="E174" s="800"/>
      <c r="F174" s="565"/>
      <c r="G174" s="748"/>
      <c r="H174" s="462"/>
      <c r="I174" s="462"/>
      <c r="J174" s="462"/>
      <c r="K174" s="462"/>
      <c r="L174" s="462"/>
      <c r="M174" s="462"/>
      <c r="N174" s="462"/>
      <c r="O174" s="462"/>
      <c r="P174" s="462"/>
      <c r="Q174" s="462"/>
    </row>
    <row r="175" spans="1:17" s="15" customFormat="1" ht="30" customHeight="1">
      <c r="A175" s="802" t="s">
        <v>969</v>
      </c>
      <c r="B175" s="392" t="s">
        <v>970</v>
      </c>
      <c r="C175" s="601" t="s">
        <v>1092</v>
      </c>
      <c r="D175" s="382" t="str" cm="1">
        <f t="array" ref="D175">_xlfn.TEXTJOIN(", ",TRUE,_xlfn.UNIQUE(TRANSPOSE(H175:Q175)))</f>
        <v/>
      </c>
      <c r="E175" s="800"/>
      <c r="F175" s="565"/>
      <c r="G175" s="748"/>
      <c r="H175" s="462"/>
      <c r="I175" s="462"/>
      <c r="J175" s="462"/>
      <c r="K175" s="462"/>
      <c r="L175" s="462"/>
      <c r="M175" s="462"/>
      <c r="N175" s="462"/>
      <c r="O175" s="462"/>
      <c r="P175" s="462"/>
      <c r="Q175" s="462"/>
    </row>
    <row r="176" spans="1:17" s="15" customFormat="1" ht="30" customHeight="1">
      <c r="A176" s="284" t="s">
        <v>971</v>
      </c>
      <c r="B176" s="283" t="s">
        <v>972</v>
      </c>
      <c r="C176" s="609"/>
      <c r="D176" s="382" t="str" cm="1">
        <f t="array" ref="D176">_xlfn.TEXTJOIN(", ",TRUE,_xlfn.UNIQUE(TRANSPOSE(H176:Q176)))</f>
        <v/>
      </c>
      <c r="E176" s="800"/>
      <c r="F176" s="565"/>
      <c r="G176" s="748"/>
      <c r="H176" s="462"/>
      <c r="I176" s="462"/>
      <c r="J176" s="462"/>
      <c r="K176" s="462"/>
      <c r="L176" s="462"/>
      <c r="M176" s="462"/>
      <c r="N176" s="462"/>
      <c r="O176" s="462"/>
      <c r="P176" s="462"/>
      <c r="Q176" s="462"/>
    </row>
    <row r="177" spans="1:17" ht="15" customHeight="1">
      <c r="A177" s="70">
        <v>5.7</v>
      </c>
      <c r="B177" s="85" t="s">
        <v>973</v>
      </c>
      <c r="C177" s="610"/>
      <c r="D177" s="72"/>
      <c r="E177" s="68"/>
      <c r="F177" s="565"/>
      <c r="G177" s="748"/>
      <c r="H177" s="65"/>
      <c r="I177" s="540"/>
      <c r="J177" s="540"/>
      <c r="K177" s="540"/>
      <c r="L177" s="540"/>
      <c r="M177" s="540"/>
      <c r="N177" s="540"/>
      <c r="O177" s="540"/>
      <c r="P177" s="540"/>
      <c r="Q177" s="541"/>
    </row>
    <row r="178" spans="1:17" s="15" customFormat="1" ht="45" customHeight="1">
      <c r="A178" s="795" t="s">
        <v>974</v>
      </c>
      <c r="B178" s="786" t="s">
        <v>975</v>
      </c>
      <c r="C178" s="601" t="s">
        <v>1093</v>
      </c>
      <c r="D178" s="382" t="str" cm="1">
        <f t="array" ref="D178">_xlfn.TEXTJOIN(", ",TRUE,_xlfn.UNIQUE(TRANSPOSE(H178:Q178)))</f>
        <v/>
      </c>
      <c r="E178" s="580"/>
      <c r="F178" s="565"/>
      <c r="G178" s="748"/>
      <c r="H178" s="462"/>
      <c r="I178" s="462"/>
      <c r="J178" s="462"/>
      <c r="K178" s="462"/>
      <c r="L178" s="462"/>
      <c r="M178" s="462"/>
      <c r="N178" s="462"/>
      <c r="O178" s="462"/>
      <c r="P178" s="462"/>
      <c r="Q178" s="462"/>
    </row>
    <row r="179" spans="1:17" s="15" customFormat="1" ht="30" customHeight="1">
      <c r="A179" s="170" t="s">
        <v>976</v>
      </c>
      <c r="B179" s="171" t="s">
        <v>977</v>
      </c>
      <c r="C179" s="210"/>
      <c r="D179" s="382" t="str" cm="1">
        <f t="array" ref="D179">_xlfn.TEXTJOIN(", ",TRUE,_xlfn.UNIQUE(TRANSPOSE(H179:Q179)))</f>
        <v/>
      </c>
      <c r="E179" s="800"/>
      <c r="F179" s="565"/>
      <c r="G179" s="748"/>
      <c r="H179" s="462"/>
      <c r="I179" s="462"/>
      <c r="J179" s="462"/>
      <c r="K179" s="462"/>
      <c r="L179" s="462"/>
      <c r="M179" s="462"/>
      <c r="N179" s="462"/>
      <c r="O179" s="462"/>
      <c r="P179" s="462"/>
      <c r="Q179" s="462"/>
    </row>
    <row r="180" spans="1:17" ht="15" customHeight="1">
      <c r="A180" s="70">
        <v>5.8</v>
      </c>
      <c r="B180" s="85" t="s">
        <v>978</v>
      </c>
      <c r="C180" s="610"/>
      <c r="D180" s="72"/>
      <c r="E180" s="68"/>
      <c r="F180" s="565"/>
      <c r="G180" s="748"/>
      <c r="H180" s="193"/>
      <c r="I180" s="543"/>
      <c r="J180" s="543"/>
      <c r="K180" s="543"/>
      <c r="L180" s="543"/>
      <c r="M180" s="543"/>
      <c r="N180" s="543"/>
      <c r="O180" s="543"/>
      <c r="P180" s="543"/>
      <c r="Q180" s="544"/>
    </row>
    <row r="181" spans="1:17" ht="30" customHeight="1">
      <c r="A181" s="795" t="s">
        <v>979</v>
      </c>
      <c r="B181" s="76" t="s">
        <v>980</v>
      </c>
      <c r="C181" s="601" t="s">
        <v>1094</v>
      </c>
      <c r="D181" s="382" t="str" cm="1">
        <f t="array" ref="D181">_xlfn.TEXTJOIN(", ",TRUE,_xlfn.UNIQUE(TRANSPOSE(H181:Q181)))</f>
        <v/>
      </c>
      <c r="E181" s="575"/>
      <c r="F181" s="564"/>
      <c r="G181" s="748"/>
      <c r="H181" s="462"/>
      <c r="I181" s="462"/>
      <c r="J181" s="462"/>
      <c r="K181" s="462"/>
      <c r="L181" s="462"/>
      <c r="M181" s="462"/>
      <c r="N181" s="462"/>
      <c r="O181" s="462"/>
      <c r="P181" s="462"/>
      <c r="Q181" s="462"/>
    </row>
    <row r="182" spans="1:17" ht="15" customHeight="1">
      <c r="A182" s="145">
        <v>6</v>
      </c>
      <c r="B182" s="126" t="s">
        <v>981</v>
      </c>
      <c r="C182" s="379"/>
      <c r="D182" s="577"/>
      <c r="E182" s="577"/>
      <c r="F182" s="565"/>
      <c r="G182" s="747"/>
      <c r="H182" s="146"/>
      <c r="I182" s="542"/>
      <c r="J182" s="542"/>
      <c r="K182" s="542"/>
      <c r="L182" s="542"/>
      <c r="M182" s="542"/>
      <c r="N182" s="542"/>
      <c r="O182" s="542"/>
      <c r="P182" s="542"/>
      <c r="Q182" s="400"/>
    </row>
    <row r="183" spans="1:17" ht="15" customHeight="1">
      <c r="A183" s="70">
        <v>6.1</v>
      </c>
      <c r="B183" s="66" t="s">
        <v>610</v>
      </c>
      <c r="C183" s="208"/>
      <c r="D183" s="67"/>
      <c r="E183" s="68"/>
      <c r="F183" s="565"/>
      <c r="G183" s="747"/>
      <c r="H183" s="190"/>
      <c r="I183" s="545"/>
      <c r="J183" s="545"/>
      <c r="K183" s="545"/>
      <c r="L183" s="545"/>
      <c r="M183" s="545"/>
      <c r="N183" s="545"/>
      <c r="O183" s="545"/>
      <c r="P183" s="545"/>
      <c r="Q183" s="546"/>
    </row>
    <row r="184" spans="1:17" ht="60" customHeight="1">
      <c r="A184" s="795" t="s">
        <v>611</v>
      </c>
      <c r="B184" s="76" t="s">
        <v>982</v>
      </c>
      <c r="C184" s="569" t="s">
        <v>1095</v>
      </c>
      <c r="D184" s="382" t="str" cm="1">
        <f t="array" ref="D184">_xlfn.TEXTJOIN(", ",TRUE,_xlfn.UNIQUE(TRANSPOSE(H184:Q184)))</f>
        <v/>
      </c>
      <c r="E184" s="575"/>
      <c r="F184" s="564"/>
      <c r="G184" s="748"/>
      <c r="H184" s="462"/>
      <c r="I184" s="462"/>
      <c r="J184" s="462"/>
      <c r="K184" s="462"/>
      <c r="L184" s="462"/>
      <c r="M184" s="462"/>
      <c r="N184" s="462"/>
      <c r="O184" s="462"/>
      <c r="P184" s="462"/>
      <c r="Q184" s="462"/>
    </row>
    <row r="185" spans="1:17" ht="45" customHeight="1">
      <c r="A185" s="795" t="s">
        <v>614</v>
      </c>
      <c r="B185" s="76" t="s">
        <v>983</v>
      </c>
      <c r="C185" s="788"/>
      <c r="D185" s="382" t="str" cm="1">
        <f t="array" ref="D185">_xlfn.TEXTJOIN(", ",TRUE,_xlfn.UNIQUE(TRANSPOSE(H185:Q185)))</f>
        <v/>
      </c>
      <c r="E185" s="575"/>
      <c r="F185" s="564"/>
      <c r="G185" s="748"/>
      <c r="H185" s="462"/>
      <c r="I185" s="462"/>
      <c r="J185" s="462"/>
      <c r="K185" s="462"/>
      <c r="L185" s="462"/>
      <c r="M185" s="462"/>
      <c r="N185" s="462"/>
      <c r="O185" s="462"/>
      <c r="P185" s="462"/>
      <c r="Q185" s="462"/>
    </row>
    <row r="186" spans="1:17" ht="30" customHeight="1">
      <c r="A186" s="795" t="s">
        <v>616</v>
      </c>
      <c r="B186" s="76" t="s">
        <v>617</v>
      </c>
      <c r="C186" s="788"/>
      <c r="D186" s="382" t="str" cm="1">
        <f t="array" ref="D186">_xlfn.TEXTJOIN(", ",TRUE,_xlfn.UNIQUE(TRANSPOSE(H186:Q186)))</f>
        <v/>
      </c>
      <c r="E186" s="575"/>
      <c r="F186" s="564"/>
      <c r="G186" s="748"/>
      <c r="H186" s="462"/>
      <c r="I186" s="462"/>
      <c r="J186" s="462"/>
      <c r="K186" s="462"/>
      <c r="L186" s="462"/>
      <c r="M186" s="462"/>
      <c r="N186" s="462"/>
      <c r="O186" s="462"/>
      <c r="P186" s="462"/>
      <c r="Q186" s="462"/>
    </row>
    <row r="187" spans="1:17" ht="30" customHeight="1">
      <c r="A187" s="795" t="s">
        <v>618</v>
      </c>
      <c r="B187" s="786" t="s">
        <v>619</v>
      </c>
      <c r="C187" s="788"/>
      <c r="D187" s="382" t="str" cm="1">
        <f t="array" ref="D187">_xlfn.TEXTJOIN(", ",TRUE,_xlfn.UNIQUE(TRANSPOSE(H187:Q187)))</f>
        <v/>
      </c>
      <c r="E187" s="575"/>
      <c r="F187" s="564"/>
      <c r="G187" s="748"/>
      <c r="H187" s="462"/>
      <c r="I187" s="462"/>
      <c r="J187" s="462"/>
      <c r="K187" s="462"/>
      <c r="L187" s="462"/>
      <c r="M187" s="462"/>
      <c r="N187" s="462"/>
      <c r="O187" s="462"/>
      <c r="P187" s="462"/>
      <c r="Q187" s="462"/>
    </row>
    <row r="188" spans="1:17" ht="15" customHeight="1">
      <c r="A188" s="70">
        <v>6.2</v>
      </c>
      <c r="B188" s="66" t="s">
        <v>620</v>
      </c>
      <c r="C188" s="208"/>
      <c r="D188" s="67"/>
      <c r="E188" s="68"/>
      <c r="F188" s="565"/>
      <c r="G188" s="747"/>
      <c r="H188" s="193"/>
      <c r="I188" s="543"/>
      <c r="J188" s="543"/>
      <c r="K188" s="543"/>
      <c r="L188" s="543"/>
      <c r="M188" s="543"/>
      <c r="N188" s="543"/>
      <c r="O188" s="543"/>
      <c r="P188" s="543"/>
      <c r="Q188" s="544"/>
    </row>
    <row r="189" spans="1:17" ht="30" customHeight="1">
      <c r="A189" s="795" t="s">
        <v>621</v>
      </c>
      <c r="B189" s="811" t="s">
        <v>984</v>
      </c>
      <c r="C189" s="611" t="s">
        <v>1096</v>
      </c>
      <c r="D189" s="382" t="str" cm="1">
        <f t="array" ref="D189">_xlfn.TEXTJOIN(", ",TRUE,_xlfn.UNIQUE(TRANSPOSE(H189:Q189)))</f>
        <v/>
      </c>
      <c r="E189" s="575"/>
      <c r="F189" s="564"/>
      <c r="G189" s="747"/>
      <c r="H189" s="477"/>
      <c r="I189" s="477"/>
      <c r="J189" s="477"/>
      <c r="K189" s="477"/>
      <c r="L189" s="477"/>
      <c r="M189" s="477"/>
      <c r="N189" s="477"/>
      <c r="O189" s="477"/>
      <c r="P189" s="477"/>
      <c r="Q189" s="477"/>
    </row>
    <row r="190" spans="1:17" ht="30" customHeight="1">
      <c r="A190" s="795" t="s">
        <v>418</v>
      </c>
      <c r="B190" s="810" t="s">
        <v>623</v>
      </c>
      <c r="C190" s="567"/>
      <c r="D190" s="382" t="str" cm="1">
        <f t="array" ref="D190">_xlfn.TEXTJOIN(", ",TRUE,_xlfn.UNIQUE(TRANSPOSE(H190:Q190)))</f>
        <v/>
      </c>
      <c r="E190" s="575"/>
      <c r="F190" s="564" t="s">
        <v>56</v>
      </c>
      <c r="G190" s="747"/>
      <c r="H190" s="462"/>
      <c r="I190" s="462"/>
      <c r="J190" s="462"/>
      <c r="K190" s="462"/>
      <c r="L190" s="462"/>
      <c r="M190" s="462"/>
      <c r="N190" s="462"/>
      <c r="O190" s="462"/>
      <c r="P190" s="462"/>
      <c r="Q190" s="462"/>
    </row>
    <row r="191" spans="1:17" ht="30" customHeight="1">
      <c r="A191" s="234" t="s">
        <v>988</v>
      </c>
      <c r="B191" s="811" t="s">
        <v>626</v>
      </c>
      <c r="C191" s="567"/>
      <c r="D191" s="382" t="str" cm="1">
        <f t="array" ref="D191">_xlfn.TEXTJOIN(", ",TRUE,_xlfn.UNIQUE(TRANSPOSE(H191:Q191)))</f>
        <v/>
      </c>
      <c r="E191" s="575"/>
      <c r="F191" s="564"/>
      <c r="G191" s="748"/>
      <c r="H191" s="463"/>
      <c r="I191" s="463"/>
      <c r="J191" s="463"/>
      <c r="K191" s="463"/>
      <c r="L191" s="463"/>
      <c r="M191" s="463"/>
      <c r="N191" s="463"/>
      <c r="O191" s="463"/>
      <c r="P191" s="463"/>
      <c r="Q191" s="463"/>
    </row>
    <row r="192" spans="1:17" ht="30" customHeight="1">
      <c r="A192" s="234" t="s">
        <v>989</v>
      </c>
      <c r="B192" s="811" t="s">
        <v>628</v>
      </c>
      <c r="C192" s="567"/>
      <c r="D192" s="382" t="str" cm="1">
        <f t="array" ref="D192">_xlfn.TEXTJOIN(", ",TRUE,_xlfn.UNIQUE(TRANSPOSE(H192:Q192)))</f>
        <v/>
      </c>
      <c r="E192" s="575"/>
      <c r="F192" s="564"/>
      <c r="G192" s="748"/>
      <c r="H192" s="462"/>
      <c r="I192" s="462"/>
      <c r="J192" s="462"/>
      <c r="K192" s="462"/>
      <c r="L192" s="462"/>
      <c r="M192" s="462"/>
      <c r="N192" s="462"/>
      <c r="O192" s="462"/>
      <c r="P192" s="462"/>
      <c r="Q192" s="462"/>
    </row>
    <row r="193" spans="1:17" ht="60" customHeight="1">
      <c r="A193" s="234" t="s">
        <v>990</v>
      </c>
      <c r="B193" s="811" t="s">
        <v>630</v>
      </c>
      <c r="C193" s="567"/>
      <c r="D193" s="382" t="str" cm="1">
        <f t="array" ref="D193">_xlfn.TEXTJOIN(", ",TRUE,_xlfn.UNIQUE(TRANSPOSE(H193:Q193)))</f>
        <v/>
      </c>
      <c r="E193" s="575"/>
      <c r="F193" s="564"/>
      <c r="G193" s="748"/>
      <c r="H193" s="462"/>
      <c r="I193" s="462"/>
      <c r="J193" s="462"/>
      <c r="K193" s="462"/>
      <c r="L193" s="462"/>
      <c r="M193" s="462"/>
      <c r="N193" s="462"/>
      <c r="O193" s="462"/>
      <c r="P193" s="462"/>
      <c r="Q193" s="462"/>
    </row>
    <row r="194" spans="1:17" ht="30" customHeight="1">
      <c r="A194" s="170" t="s">
        <v>976</v>
      </c>
      <c r="B194" s="171" t="s">
        <v>991</v>
      </c>
      <c r="C194" s="586"/>
      <c r="D194" s="382" t="str" cm="1">
        <f t="array" ref="D194">_xlfn.TEXTJOIN(", ",TRUE,_xlfn.UNIQUE(TRANSPOSE(H194:Q194)))</f>
        <v/>
      </c>
      <c r="E194" s="587"/>
      <c r="F194" s="588"/>
      <c r="G194" s="748"/>
      <c r="H194" s="484"/>
      <c r="I194" s="484"/>
      <c r="J194" s="484"/>
      <c r="K194" s="484"/>
      <c r="L194" s="484"/>
      <c r="M194" s="484"/>
      <c r="N194" s="484"/>
      <c r="O194" s="484"/>
      <c r="P194" s="484"/>
      <c r="Q194" s="484"/>
    </row>
    <row r="195" spans="1:17" ht="15" customHeight="1">
      <c r="A195" s="365">
        <v>7</v>
      </c>
      <c r="B195" s="380" t="s">
        <v>633</v>
      </c>
      <c r="C195" s="381"/>
      <c r="D195" s="128"/>
      <c r="E195" s="577"/>
      <c r="F195" s="565"/>
      <c r="G195" s="747"/>
      <c r="H195" s="146"/>
      <c r="I195" s="542"/>
      <c r="J195" s="542"/>
      <c r="K195" s="542"/>
      <c r="L195" s="542"/>
      <c r="M195" s="542"/>
      <c r="N195" s="542"/>
      <c r="O195" s="542"/>
      <c r="P195" s="542"/>
      <c r="Q195" s="400"/>
    </row>
    <row r="196" spans="1:17" ht="45" customHeight="1">
      <c r="A196" s="366" t="s">
        <v>992</v>
      </c>
      <c r="B196" s="31" t="s">
        <v>635</v>
      </c>
      <c r="C196" s="601" t="s">
        <v>636</v>
      </c>
      <c r="D196" s="382" t="str" cm="1">
        <f t="array" ref="D196">_xlfn.TEXTJOIN(", ",TRUE,_xlfn.UNIQUE(TRANSPOSE(H196:Q196)))</f>
        <v/>
      </c>
      <c r="E196" s="587"/>
      <c r="F196" s="564" t="s">
        <v>56</v>
      </c>
      <c r="G196" s="747"/>
      <c r="H196" s="463"/>
      <c r="I196" s="463"/>
      <c r="J196" s="463"/>
      <c r="K196" s="463"/>
      <c r="L196" s="463"/>
      <c r="M196" s="463"/>
      <c r="N196" s="463"/>
      <c r="O196" s="463"/>
      <c r="P196" s="463"/>
      <c r="Q196" s="463"/>
    </row>
    <row r="197" spans="1:17" ht="30" customHeight="1">
      <c r="A197" s="170" t="s">
        <v>637</v>
      </c>
      <c r="B197" s="172" t="s">
        <v>638</v>
      </c>
      <c r="C197" s="586"/>
      <c r="D197" s="382" t="str" cm="1">
        <f t="array" ref="D197">_xlfn.TEXTJOIN(", ",TRUE,_xlfn.UNIQUE(TRANSPOSE(H197:Q197)))</f>
        <v/>
      </c>
      <c r="E197" s="587"/>
      <c r="F197" s="588"/>
      <c r="G197" s="748"/>
      <c r="H197" s="484"/>
      <c r="I197" s="484"/>
      <c r="J197" s="484"/>
      <c r="K197" s="484"/>
      <c r="L197" s="484"/>
      <c r="M197" s="484"/>
      <c r="N197" s="484"/>
      <c r="O197" s="484"/>
      <c r="P197" s="484"/>
      <c r="Q197" s="484"/>
    </row>
    <row r="198" spans="1:17" ht="15" customHeight="1">
      <c r="A198" s="145">
        <v>8</v>
      </c>
      <c r="B198" s="126" t="s">
        <v>639</v>
      </c>
      <c r="C198" s="379"/>
      <c r="D198" s="577"/>
      <c r="E198" s="577"/>
      <c r="F198" s="565"/>
      <c r="G198" s="747"/>
      <c r="H198" s="148"/>
      <c r="I198" s="534"/>
      <c r="J198" s="534"/>
      <c r="K198" s="534"/>
      <c r="L198" s="534"/>
      <c r="M198" s="534"/>
      <c r="N198" s="534"/>
      <c r="O198" s="534"/>
      <c r="P198" s="534"/>
      <c r="Q198" s="535"/>
    </row>
    <row r="199" spans="1:17" ht="15" customHeight="1">
      <c r="A199" s="70">
        <v>8.1</v>
      </c>
      <c r="B199" s="85" t="s">
        <v>994</v>
      </c>
      <c r="C199" s="208"/>
      <c r="D199" s="67"/>
      <c r="E199" s="68"/>
      <c r="F199" s="565"/>
      <c r="G199" s="747"/>
      <c r="H199" s="86"/>
      <c r="I199" s="547"/>
      <c r="J199" s="547"/>
      <c r="K199" s="547"/>
      <c r="L199" s="547"/>
      <c r="M199" s="547"/>
      <c r="N199" s="547"/>
      <c r="O199" s="547"/>
      <c r="P199" s="547"/>
      <c r="Q199" s="548"/>
    </row>
    <row r="200" spans="1:17" ht="45" customHeight="1">
      <c r="A200" s="795" t="s">
        <v>643</v>
      </c>
      <c r="B200" s="43" t="s">
        <v>995</v>
      </c>
      <c r="C200" s="586"/>
      <c r="D200" s="382" t="str" cm="1">
        <f t="array" ref="D200">_xlfn.TEXTJOIN(", ",TRUE,_xlfn.UNIQUE(TRANSPOSE(H200:Q200)))</f>
        <v/>
      </c>
      <c r="E200" s="587"/>
      <c r="F200" s="588"/>
      <c r="G200" s="748"/>
      <c r="H200" s="463"/>
      <c r="I200" s="463"/>
      <c r="J200" s="463"/>
      <c r="K200" s="463"/>
      <c r="L200" s="463"/>
      <c r="M200" s="463"/>
      <c r="N200" s="463"/>
      <c r="O200" s="463"/>
      <c r="P200" s="463"/>
      <c r="Q200" s="463"/>
    </row>
    <row r="201" spans="1:17" ht="45" customHeight="1">
      <c r="A201" s="795" t="s">
        <v>645</v>
      </c>
      <c r="B201" s="43" t="s">
        <v>996</v>
      </c>
      <c r="C201" s="586"/>
      <c r="D201" s="382" t="str" cm="1">
        <f t="array" ref="D201">_xlfn.TEXTJOIN(", ",TRUE,_xlfn.UNIQUE(TRANSPOSE(H201:Q201)))</f>
        <v/>
      </c>
      <c r="E201" s="587"/>
      <c r="F201" s="588"/>
      <c r="G201" s="748"/>
      <c r="H201" s="463"/>
      <c r="I201" s="463"/>
      <c r="J201" s="463"/>
      <c r="K201" s="463"/>
      <c r="L201" s="463"/>
      <c r="M201" s="463"/>
      <c r="N201" s="463"/>
      <c r="O201" s="463"/>
      <c r="P201" s="463"/>
      <c r="Q201" s="463"/>
    </row>
    <row r="202" spans="1:17" ht="45" customHeight="1">
      <c r="A202" s="795" t="s">
        <v>647</v>
      </c>
      <c r="B202" s="43" t="s">
        <v>997</v>
      </c>
      <c r="C202" s="586"/>
      <c r="D202" s="382" t="str" cm="1">
        <f t="array" ref="D202">_xlfn.TEXTJOIN(", ",TRUE,_xlfn.UNIQUE(TRANSPOSE(H202:Q202)))</f>
        <v/>
      </c>
      <c r="E202" s="587"/>
      <c r="F202" s="588"/>
      <c r="G202" s="748"/>
      <c r="H202" s="463"/>
      <c r="I202" s="463"/>
      <c r="J202" s="463"/>
      <c r="K202" s="463"/>
      <c r="L202" s="463"/>
      <c r="M202" s="463"/>
      <c r="N202" s="463"/>
      <c r="O202" s="463"/>
      <c r="P202" s="463"/>
      <c r="Q202" s="463"/>
    </row>
    <row r="203" spans="1:17" ht="30" customHeight="1">
      <c r="A203" s="795" t="s">
        <v>998</v>
      </c>
      <c r="B203" s="43" t="s">
        <v>999</v>
      </c>
      <c r="C203" s="611" t="s">
        <v>1097</v>
      </c>
      <c r="D203" s="382" t="str" cm="1">
        <f t="array" ref="D203">_xlfn.TEXTJOIN(", ",TRUE,_xlfn.UNIQUE(TRANSPOSE(H203:Q203)))</f>
        <v/>
      </c>
      <c r="E203" s="587"/>
      <c r="F203" s="588"/>
      <c r="G203" s="748"/>
      <c r="H203" s="463"/>
      <c r="I203" s="463"/>
      <c r="J203" s="463"/>
      <c r="K203" s="463"/>
      <c r="L203" s="463"/>
      <c r="M203" s="463"/>
      <c r="N203" s="463"/>
      <c r="O203" s="463"/>
      <c r="P203" s="463"/>
      <c r="Q203" s="463"/>
    </row>
    <row r="204" spans="1:17" ht="15" customHeight="1">
      <c r="A204" s="70">
        <v>8.1999999999999993</v>
      </c>
      <c r="B204" s="85" t="s">
        <v>1000</v>
      </c>
      <c r="C204" s="208"/>
      <c r="D204" s="67"/>
      <c r="E204" s="68"/>
      <c r="F204" s="565"/>
      <c r="G204" s="747"/>
      <c r="H204" s="86"/>
      <c r="I204" s="547"/>
      <c r="J204" s="547"/>
      <c r="K204" s="547"/>
      <c r="L204" s="547"/>
      <c r="M204" s="547"/>
      <c r="N204" s="547"/>
      <c r="O204" s="547"/>
      <c r="P204" s="547"/>
      <c r="Q204" s="548"/>
    </row>
    <row r="205" spans="1:17" ht="45" customHeight="1">
      <c r="A205" s="795" t="s">
        <v>650</v>
      </c>
      <c r="B205" s="43" t="s">
        <v>1001</v>
      </c>
      <c r="C205" s="586" t="s">
        <v>1098</v>
      </c>
      <c r="D205" s="382" t="str" cm="1">
        <f t="array" ref="D205">_xlfn.TEXTJOIN(", ",TRUE,_xlfn.UNIQUE(TRANSPOSE(H205:Q205)))</f>
        <v/>
      </c>
      <c r="E205" s="587"/>
      <c r="F205" s="588"/>
      <c r="G205" s="748"/>
      <c r="H205" s="463"/>
      <c r="I205" s="463"/>
      <c r="J205" s="463"/>
      <c r="K205" s="463"/>
      <c r="L205" s="463"/>
      <c r="M205" s="463"/>
      <c r="N205" s="463"/>
      <c r="O205" s="463"/>
      <c r="P205" s="463"/>
      <c r="Q205" s="463"/>
    </row>
    <row r="206" spans="1:17" ht="45" customHeight="1">
      <c r="A206" s="795" t="s">
        <v>1002</v>
      </c>
      <c r="B206" s="43" t="s">
        <v>1003</v>
      </c>
      <c r="C206" s="586"/>
      <c r="D206" s="382" t="str" cm="1">
        <f t="array" ref="D206">_xlfn.TEXTJOIN(", ",TRUE,_xlfn.UNIQUE(TRANSPOSE(H206:Q206)))</f>
        <v/>
      </c>
      <c r="E206" s="587"/>
      <c r="F206" s="588"/>
      <c r="G206" s="748"/>
      <c r="H206" s="463"/>
      <c r="I206" s="463"/>
      <c r="J206" s="463"/>
      <c r="K206" s="463"/>
      <c r="L206" s="463"/>
      <c r="M206" s="463"/>
      <c r="N206" s="463"/>
      <c r="O206" s="463"/>
      <c r="P206" s="463"/>
      <c r="Q206" s="463"/>
    </row>
    <row r="207" spans="1:17" ht="30" customHeight="1">
      <c r="A207" s="170" t="s">
        <v>1004</v>
      </c>
      <c r="B207" s="172" t="s">
        <v>1005</v>
      </c>
      <c r="C207" s="586"/>
      <c r="D207" s="382" t="str" cm="1">
        <f t="array" ref="D207">_xlfn.TEXTJOIN(", ",TRUE,_xlfn.UNIQUE(TRANSPOSE(H207:Q207)))</f>
        <v/>
      </c>
      <c r="E207" s="587"/>
      <c r="F207" s="588"/>
      <c r="G207" s="748"/>
      <c r="H207" s="462"/>
      <c r="I207" s="462"/>
      <c r="J207" s="462"/>
      <c r="K207" s="462"/>
      <c r="L207" s="462"/>
      <c r="M207" s="462"/>
      <c r="N207" s="462"/>
      <c r="O207" s="462"/>
      <c r="P207" s="462"/>
      <c r="Q207" s="462"/>
    </row>
    <row r="208" spans="1:17" ht="15" customHeight="1">
      <c r="A208" s="70">
        <v>8.3000000000000007</v>
      </c>
      <c r="B208" s="85" t="s">
        <v>1006</v>
      </c>
      <c r="C208" s="208"/>
      <c r="D208" s="67"/>
      <c r="E208" s="68"/>
      <c r="F208" s="565"/>
      <c r="G208" s="747"/>
      <c r="H208" s="193"/>
      <c r="I208" s="543"/>
      <c r="J208" s="543"/>
      <c r="K208" s="543"/>
      <c r="L208" s="543"/>
      <c r="M208" s="543"/>
      <c r="N208" s="543"/>
      <c r="O208" s="543"/>
      <c r="P208" s="543"/>
      <c r="Q208" s="544"/>
    </row>
    <row r="209" spans="1:17" ht="30" customHeight="1">
      <c r="A209" s="795" t="s">
        <v>1002</v>
      </c>
      <c r="B209" s="43" t="s">
        <v>1007</v>
      </c>
      <c r="C209" s="611" t="s">
        <v>1099</v>
      </c>
      <c r="D209" s="382" t="str" cm="1">
        <f t="array" ref="D209">_xlfn.TEXTJOIN(", ",TRUE,_xlfn.UNIQUE(TRANSPOSE(H209:Q209)))</f>
        <v/>
      </c>
      <c r="E209" s="587"/>
      <c r="F209" s="588"/>
      <c r="G209" s="748"/>
      <c r="H209" s="463"/>
      <c r="I209" s="463"/>
      <c r="J209" s="463"/>
      <c r="K209" s="463"/>
      <c r="L209" s="463"/>
      <c r="M209" s="463"/>
      <c r="N209" s="463"/>
      <c r="O209" s="463"/>
      <c r="P209" s="463"/>
      <c r="Q209" s="463"/>
    </row>
    <row r="210" spans="1:17" ht="15" customHeight="1">
      <c r="A210" s="70">
        <v>8.4</v>
      </c>
      <c r="B210" s="85" t="s">
        <v>640</v>
      </c>
      <c r="C210" s="208"/>
      <c r="D210" s="67"/>
      <c r="E210" s="68"/>
      <c r="F210" s="565"/>
      <c r="G210" s="747"/>
      <c r="H210" s="86"/>
      <c r="I210" s="547"/>
      <c r="J210" s="547"/>
      <c r="K210" s="547"/>
      <c r="L210" s="547"/>
      <c r="M210" s="547"/>
      <c r="N210" s="547"/>
      <c r="O210" s="547"/>
      <c r="P210" s="547"/>
      <c r="Q210" s="548"/>
    </row>
    <row r="211" spans="1:17" ht="30" customHeight="1">
      <c r="A211" s="795" t="s">
        <v>1008</v>
      </c>
      <c r="B211" s="43" t="s">
        <v>644</v>
      </c>
      <c r="C211" s="586"/>
      <c r="D211" s="382" t="str" cm="1">
        <f t="array" ref="D211">_xlfn.TEXTJOIN(", ",TRUE,_xlfn.UNIQUE(TRANSPOSE(H211:Q211)))</f>
        <v/>
      </c>
      <c r="E211" s="587"/>
      <c r="F211" s="588"/>
      <c r="G211" s="748"/>
      <c r="H211" s="463"/>
      <c r="I211" s="463"/>
      <c r="J211" s="463"/>
      <c r="K211" s="463"/>
      <c r="L211" s="463"/>
      <c r="M211" s="463"/>
      <c r="N211" s="463"/>
      <c r="O211" s="463"/>
      <c r="P211" s="463"/>
      <c r="Q211" s="463"/>
    </row>
    <row r="212" spans="1:17" ht="30" customHeight="1">
      <c r="A212" s="795" t="s">
        <v>1009</v>
      </c>
      <c r="B212" s="43" t="s">
        <v>646</v>
      </c>
      <c r="C212" s="586"/>
      <c r="D212" s="382" t="str" cm="1">
        <f t="array" ref="D212">_xlfn.TEXTJOIN(", ",TRUE,_xlfn.UNIQUE(TRANSPOSE(H212:Q212)))</f>
        <v/>
      </c>
      <c r="E212" s="587"/>
      <c r="F212" s="588"/>
      <c r="G212" s="748"/>
      <c r="H212" s="462"/>
      <c r="I212" s="462"/>
      <c r="J212" s="462"/>
      <c r="K212" s="462"/>
      <c r="L212" s="462"/>
      <c r="M212" s="462"/>
      <c r="N212" s="462"/>
      <c r="O212" s="462"/>
      <c r="P212" s="462"/>
      <c r="Q212" s="462"/>
    </row>
    <row r="213" spans="1:17" ht="45" customHeight="1">
      <c r="A213" s="795" t="s">
        <v>1010</v>
      </c>
      <c r="B213" s="43" t="s">
        <v>648</v>
      </c>
      <c r="C213" s="586"/>
      <c r="D213" s="382" t="str" cm="1">
        <f t="array" ref="D213">_xlfn.TEXTJOIN(", ",TRUE,_xlfn.UNIQUE(TRANSPOSE(H213:Q213)))</f>
        <v/>
      </c>
      <c r="E213" s="587"/>
      <c r="F213" s="588"/>
      <c r="G213" s="748"/>
      <c r="H213" s="484"/>
      <c r="I213" s="484"/>
      <c r="J213" s="484"/>
      <c r="K213" s="484"/>
      <c r="L213" s="484"/>
      <c r="M213" s="484"/>
      <c r="N213" s="484"/>
      <c r="O213" s="484"/>
      <c r="P213" s="484"/>
      <c r="Q213" s="484"/>
    </row>
    <row r="214" spans="1:17" ht="15" customHeight="1">
      <c r="A214" s="70">
        <v>8.5</v>
      </c>
      <c r="B214" s="85" t="s">
        <v>649</v>
      </c>
      <c r="C214" s="208"/>
      <c r="D214" s="67"/>
      <c r="E214" s="68"/>
      <c r="F214" s="565"/>
      <c r="G214" s="747"/>
      <c r="H214" s="65"/>
      <c r="I214" s="540"/>
      <c r="J214" s="540"/>
      <c r="K214" s="540"/>
      <c r="L214" s="540"/>
      <c r="M214" s="540"/>
      <c r="N214" s="540"/>
      <c r="O214" s="540"/>
      <c r="P214" s="540"/>
      <c r="Q214" s="541"/>
    </row>
    <row r="215" spans="1:17" ht="45" customHeight="1">
      <c r="A215" s="795" t="s">
        <v>1011</v>
      </c>
      <c r="B215" s="43" t="s">
        <v>651</v>
      </c>
      <c r="C215" s="586"/>
      <c r="D215" s="382" t="str" cm="1">
        <f t="array" ref="D215">_xlfn.TEXTJOIN(", ",TRUE,_xlfn.UNIQUE(TRANSPOSE(H215:Q215)))</f>
        <v/>
      </c>
      <c r="E215" s="587"/>
      <c r="F215" s="588"/>
      <c r="G215" s="748"/>
      <c r="H215" s="463"/>
      <c r="I215" s="463"/>
      <c r="J215" s="463"/>
      <c r="K215" s="463"/>
      <c r="L215" s="463"/>
      <c r="M215" s="463"/>
      <c r="N215" s="463"/>
      <c r="O215" s="463"/>
      <c r="P215" s="463"/>
      <c r="Q215" s="463"/>
    </row>
    <row r="216" spans="1:17" ht="30" customHeight="1">
      <c r="A216" s="170" t="s">
        <v>652</v>
      </c>
      <c r="B216" s="172" t="s">
        <v>653</v>
      </c>
      <c r="C216" s="586"/>
      <c r="D216" s="382" t="str" cm="1">
        <f t="array" ref="D216">_xlfn.TEXTJOIN(", ",TRUE,_xlfn.UNIQUE(TRANSPOSE(H216:Q216)))</f>
        <v/>
      </c>
      <c r="E216" s="587"/>
      <c r="F216" s="612"/>
      <c r="G216" s="749"/>
      <c r="H216" s="462"/>
      <c r="I216" s="462"/>
      <c r="J216" s="462"/>
      <c r="K216" s="462"/>
      <c r="L216" s="462"/>
      <c r="M216" s="462"/>
      <c r="N216" s="462"/>
      <c r="O216" s="462"/>
      <c r="P216" s="462"/>
      <c r="Q216" s="462"/>
    </row>
    <row r="217" spans="1:17" ht="12" customHeight="1">
      <c r="A217" s="89"/>
      <c r="C217" s="216"/>
      <c r="D217" s="91"/>
      <c r="E217" s="91"/>
      <c r="F217" s="92"/>
      <c r="H217" s="11"/>
      <c r="I217" s="11"/>
      <c r="J217" s="11"/>
      <c r="K217" s="11"/>
      <c r="L217" s="11"/>
      <c r="M217" s="11"/>
      <c r="N217" s="11"/>
      <c r="O217" s="11"/>
      <c r="P217" s="11"/>
      <c r="Q217" s="11"/>
    </row>
    <row r="218" spans="1:17" ht="13.15"/>
    <row r="219" spans="1:17" ht="19.5" customHeight="1">
      <c r="B219" s="957" t="s">
        <v>654</v>
      </c>
      <c r="C219" s="958"/>
      <c r="D219" s="12"/>
      <c r="E219" s="12"/>
      <c r="I219" s="12"/>
      <c r="J219" s="12"/>
      <c r="K219" s="12"/>
      <c r="L219" s="12"/>
      <c r="M219" s="12"/>
      <c r="N219" s="12"/>
      <c r="O219" s="12"/>
      <c r="P219" s="12"/>
      <c r="Q219" s="12"/>
    </row>
    <row r="220" spans="1:17" ht="12.75" customHeight="1">
      <c r="B220" s="136" t="s">
        <v>655</v>
      </c>
      <c r="C220" s="218"/>
      <c r="D220" s="12"/>
      <c r="E220" s="12"/>
      <c r="I220" s="12"/>
      <c r="J220" s="12"/>
      <c r="K220" s="12"/>
      <c r="L220" s="12"/>
      <c r="M220" s="12"/>
      <c r="N220" s="12"/>
      <c r="O220" s="12"/>
      <c r="P220" s="12"/>
      <c r="Q220" s="12"/>
    </row>
    <row r="221" spans="1:17" ht="13.15">
      <c r="B221" s="136" t="s">
        <v>656</v>
      </c>
      <c r="C221" s="218"/>
      <c r="D221" s="12"/>
      <c r="E221" s="12"/>
      <c r="I221" s="12"/>
      <c r="J221" s="12"/>
      <c r="K221" s="12"/>
      <c r="L221" s="12"/>
      <c r="M221" s="12"/>
      <c r="N221" s="12"/>
      <c r="O221" s="12"/>
      <c r="P221" s="12"/>
      <c r="Q221" s="12"/>
    </row>
    <row r="222" spans="1:17" ht="13.15">
      <c r="B222" s="136" t="s">
        <v>657</v>
      </c>
      <c r="C222" s="219"/>
      <c r="D222" s="12"/>
      <c r="E222" s="12"/>
      <c r="I222" s="12"/>
      <c r="J222" s="12"/>
      <c r="K222" s="12"/>
      <c r="L222" s="12"/>
      <c r="M222" s="12"/>
      <c r="N222" s="12"/>
      <c r="O222" s="12"/>
      <c r="P222" s="12"/>
      <c r="Q222" s="12"/>
    </row>
    <row r="223" spans="1:17" ht="13.15">
      <c r="B223" s="136" t="s">
        <v>658</v>
      </c>
      <c r="C223" s="218"/>
      <c r="D223" s="12"/>
      <c r="E223" s="12"/>
      <c r="I223" s="12"/>
      <c r="J223" s="12"/>
      <c r="K223" s="12"/>
      <c r="L223" s="12"/>
      <c r="M223" s="12"/>
      <c r="N223" s="12"/>
      <c r="O223" s="12"/>
      <c r="P223" s="12"/>
      <c r="Q223" s="12"/>
    </row>
    <row r="224" spans="1:17" ht="13.15">
      <c r="B224" s="136" t="s">
        <v>659</v>
      </c>
      <c r="C224" s="218"/>
      <c r="D224" s="12"/>
      <c r="E224" s="12"/>
      <c r="I224" s="12"/>
      <c r="J224" s="12"/>
      <c r="K224" s="12"/>
      <c r="L224" s="12"/>
      <c r="M224" s="12"/>
      <c r="N224" s="12"/>
      <c r="O224" s="12"/>
      <c r="P224" s="12"/>
      <c r="Q224" s="12"/>
    </row>
    <row r="225" spans="2:17" ht="13.15">
      <c r="B225" s="137" t="s">
        <v>657</v>
      </c>
      <c r="C225" s="220"/>
      <c r="D225" s="12"/>
      <c r="E225" s="12"/>
      <c r="I225" s="12"/>
      <c r="J225" s="12"/>
      <c r="K225" s="12"/>
      <c r="L225" s="12"/>
      <c r="M225" s="12"/>
      <c r="N225" s="12"/>
      <c r="O225" s="12"/>
      <c r="P225" s="12"/>
      <c r="Q225" s="12"/>
    </row>
    <row r="226" spans="2:17" ht="28.5" customHeight="1">
      <c r="B226" s="956" t="s">
        <v>660</v>
      </c>
      <c r="C226" s="956"/>
      <c r="D226" s="793"/>
      <c r="E226" s="793"/>
      <c r="F226" s="94"/>
      <c r="I226" s="12"/>
      <c r="J226" s="12"/>
      <c r="K226" s="12"/>
      <c r="L226" s="12"/>
      <c r="M226" s="12"/>
      <c r="N226" s="12"/>
      <c r="O226" s="12"/>
      <c r="P226" s="12"/>
      <c r="Q226" s="12"/>
    </row>
  </sheetData>
  <sheetProtection algorithmName="SHA-512" hashValue="+OvBHPd2BzpNArmbV000r/F09EOcXGPP99ZaZqtpTI0MU4WpHH/iZ0fDRCb2eEcjsc7lXVr0zXE8Mea48TthKg==" saltValue="vIGA0oXRDipGuKEoWGCoPA==" spinCount="100000" sheet="1" insertColumns="0" sort="0" autoFilter="0"/>
  <mergeCells count="45">
    <mergeCell ref="B219:C219"/>
    <mergeCell ref="B226:C226"/>
    <mergeCell ref="A15:A17"/>
    <mergeCell ref="E68:E69"/>
    <mergeCell ref="C16:C17"/>
    <mergeCell ref="A21:A22"/>
    <mergeCell ref="C21:C22"/>
    <mergeCell ref="A29:A30"/>
    <mergeCell ref="C29:C30"/>
    <mergeCell ref="A31:A32"/>
    <mergeCell ref="C31:C32"/>
    <mergeCell ref="A58:A67"/>
    <mergeCell ref="A53:A56"/>
    <mergeCell ref="C58:C67"/>
    <mergeCell ref="E87:E88"/>
    <mergeCell ref="A77:A80"/>
    <mergeCell ref="B1:D1"/>
    <mergeCell ref="B2:D2"/>
    <mergeCell ref="B3:D3"/>
    <mergeCell ref="A4:B4"/>
    <mergeCell ref="C4:D4"/>
    <mergeCell ref="A166:A167"/>
    <mergeCell ref="E94:E95"/>
    <mergeCell ref="A96:A97"/>
    <mergeCell ref="B96:B97"/>
    <mergeCell ref="C96:C97"/>
    <mergeCell ref="E96:E97"/>
    <mergeCell ref="A94:A95"/>
    <mergeCell ref="B94:B95"/>
    <mergeCell ref="C94:C95"/>
    <mergeCell ref="H2:J2"/>
    <mergeCell ref="A119:A122"/>
    <mergeCell ref="A125:A128"/>
    <mergeCell ref="C143:C144"/>
    <mergeCell ref="A143:A144"/>
    <mergeCell ref="A83:A84"/>
    <mergeCell ref="C83:C84"/>
    <mergeCell ref="A87:A88"/>
    <mergeCell ref="B87:B88"/>
    <mergeCell ref="H4:J5"/>
    <mergeCell ref="A68:A69"/>
    <mergeCell ref="B68:B69"/>
    <mergeCell ref="A5:B5"/>
    <mergeCell ref="C5:D5"/>
    <mergeCell ref="E4:E5"/>
  </mergeCells>
  <conditionalFormatting sqref="I8:Q8">
    <cfRule type="containsText" dxfId="1" priority="1" operator="containsText" text="FALSE">
      <formula>NOT(ISERROR(SEARCH("FALSE",I8)))</formula>
    </cfRule>
  </conditionalFormatting>
  <dataValidations count="2">
    <dataValidation type="date" allowBlank="1" showInputMessage="1" showErrorMessage="1" sqref="C225" xr:uid="{00000000-0002-0000-0400-000000000000}">
      <formula1>45078</formula1>
      <formula2>47635</formula2>
    </dataValidation>
    <dataValidation allowBlank="1" showInputMessage="1" showErrorMessage="1" sqref="B26 B42 B49 B188 B72:B74 B70 B87 B104 B183 B68 B92 B76 B52 B82 B89 B108:B111 B118 B124 B138 B134:B135 B142 B157:B165 B150:B153 B155 B180:B181 B177 B171 H156:Q156 H91:Q91" xr:uid="{00000000-0002-0000-0400-000001000000}"/>
  </dataValidations>
  <hyperlinks>
    <hyperlink ref="C16" r:id="rId1" display="See HPD LL97 Guidance for Affordable Housing " xr:uid="{00000000-0004-0000-0400-000000000000}"/>
    <hyperlink ref="C120" r:id="rId2" tooltip="Review HPD Solar Where Feasible Policy" display="https://www.nyc.gov/site/hpd/services-and-information/solar-where-feasible.page" xr:uid="{00000000-0004-0000-0400-000001000000}"/>
    <hyperlink ref="C119" r:id="rId3" xr:uid="{00000000-0004-0000-0400-000002000000}"/>
    <hyperlink ref="C143:C144" r:id="rId4" display="https://lookforwatersense.epa.gov/products/" xr:uid="{00000000-0004-0000-0400-000003000000}"/>
    <hyperlink ref="C181" r:id="rId5" location=":~:text=Smoke%20Free%20Air%20Act,parks%2C%20beaches%20and%20pedestrian%20plazas." display="Refer to Smoke Free Air Act (SFAA)." xr:uid="{00000000-0004-0000-0400-000004000000}"/>
    <hyperlink ref="C178" r:id="rId6" xr:uid="{00000000-0004-0000-0400-000005000000}"/>
    <hyperlink ref="C172" r:id="rId7" xr:uid="{00000000-0004-0000-0400-000006000000}"/>
    <hyperlink ref="C175" r:id="rId8" xr:uid="{00000000-0004-0000-0400-000007000000}"/>
    <hyperlink ref="C168" r:id="rId9" xr:uid="{00000000-0004-0000-0400-000008000000}"/>
    <hyperlink ref="C159" r:id="rId10" xr:uid="{00000000-0004-0000-0400-000009000000}"/>
    <hyperlink ref="C189" r:id="rId11" display="https://www.nyc.gov/assets/hpd/downloads/pdfs/services/aging-in-place-specifications.pdf" xr:uid="{00000000-0004-0000-0400-00000A000000}"/>
    <hyperlink ref="C173" r:id="rId12" xr:uid="{00000000-0004-0000-0400-00000B000000}"/>
    <hyperlink ref="C209" r:id="rId13" xr:uid="{00000000-0004-0000-0400-00000C000000}"/>
    <hyperlink ref="C151" r:id="rId14" xr:uid="{00000000-0004-0000-0400-00000D000000}"/>
    <hyperlink ref="C152" r:id="rId15" xr:uid="{00000000-0004-0000-0400-00000E000000}"/>
    <hyperlink ref="C83:C84" r:id="rId16" display="https://www.nyc.gov/site/hpd/services-and-information/hpd-nyserda-retrofit-electrification-pilot.page" xr:uid="{00000000-0004-0000-0400-00000F000000}"/>
    <hyperlink ref="C74" r:id="rId17" xr:uid="{00000000-0004-0000-0400-000010000000}"/>
    <hyperlink ref="C203" r:id="rId18" xr:uid="{00000000-0004-0000-0400-000011000000}"/>
    <hyperlink ref="C140" r:id="rId19" xr:uid="{00000000-0004-0000-0400-000012000000}"/>
    <hyperlink ref="C105" r:id="rId20" xr:uid="{00000000-0004-0000-0400-000013000000}"/>
    <hyperlink ref="C106" r:id="rId21" xr:uid="{00000000-0004-0000-0400-000014000000}"/>
    <hyperlink ref="C154" r:id="rId22" xr:uid="{00000000-0004-0000-0400-000015000000}"/>
    <hyperlink ref="C70" r:id="rId23" display="Refer to HPD's Electric Heating Policy." xr:uid="{00000000-0004-0000-0400-000016000000}"/>
    <hyperlink ref="C89" r:id="rId24" display="Refer to HPD's Electric Heating Policy." xr:uid="{00000000-0004-0000-0400-000017000000}"/>
    <hyperlink ref="C196" r:id="rId25" display="2020EGC NYC Overlay v2, criterion 7.7" xr:uid="{00000000-0004-0000-0400-000018000000}"/>
    <hyperlink ref="C102" r:id="rId26" xr:uid="{00000000-0004-0000-0400-000019000000}"/>
  </hyperlinks>
  <printOptions verticalCentered="1"/>
  <pageMargins left="0.25" right="0.25" top="0.75" bottom="0.75" header="0.3" footer="0.3"/>
  <pageSetup scale="56" fitToHeight="0" orientation="landscape" r:id="rId27"/>
  <headerFooter>
    <oddHeader>&amp;R&amp;P of &amp;N</oddHeader>
    <oddFooter>&amp;LHPD Design Guidelines - Mod Rehab&amp;RVersion 1.1</oddFooter>
  </headerFooter>
  <extLst>
    <ext xmlns:x14="http://schemas.microsoft.com/office/spreadsheetml/2009/9/main" uri="{CCE6A557-97BC-4b89-ADB6-D9C93CAAB3DF}">
      <x14:dataValidations xmlns:xm="http://schemas.microsoft.com/office/excel/2006/main" count="146">
        <x14:dataValidation type="list" allowBlank="1" showInputMessage="1" showErrorMessage="1" xr:uid="{00000000-0002-0000-0400-000002000000}">
          <x14:formula1>
            <xm:f>'HIDE - DGs SubGut - Dropdowns'!$D$5:$H$5</xm:f>
          </x14:formula1>
          <xm:sqref>C5:D5</xm:sqref>
        </x14:dataValidation>
        <x14:dataValidation type="list" allowBlank="1" showInputMessage="1" showErrorMessage="1" xr:uid="{00000000-0002-0000-0400-000003000000}">
          <x14:formula1>
            <xm:f>'HIDE - DGs Mod - Dropdow'!$C$13:$D$13</xm:f>
          </x14:formula1>
          <xm:sqref>H13:Q13</xm:sqref>
        </x14:dataValidation>
        <x14:dataValidation type="list" allowBlank="1" showInputMessage="1" showErrorMessage="1" xr:uid="{00000000-0002-0000-0400-000004000000}">
          <x14:formula1>
            <xm:f>'HIDE - DGs Mod - Dropdow'!$C$14:$D$14</xm:f>
          </x14:formula1>
          <xm:sqref>H14:Q14</xm:sqref>
        </x14:dataValidation>
        <x14:dataValidation type="list" allowBlank="1" showInputMessage="1" showErrorMessage="1" xr:uid="{00000000-0002-0000-0400-000005000000}">
          <x14:formula1>
            <xm:f>'HIDE - DGs Mod - Dropdow'!$C$15:$D$15</xm:f>
          </x14:formula1>
          <xm:sqref>H15:Q15</xm:sqref>
        </x14:dataValidation>
        <x14:dataValidation type="list" allowBlank="1" showInputMessage="1" showErrorMessage="1" xr:uid="{00000000-0002-0000-0400-000006000000}">
          <x14:formula1>
            <xm:f>'HIDE - DGs Mod - Dropdow'!$C$16:$E$16</xm:f>
          </x14:formula1>
          <xm:sqref>H16:Q16</xm:sqref>
        </x14:dataValidation>
        <x14:dataValidation type="list" allowBlank="1" showInputMessage="1" showErrorMessage="1" xr:uid="{00000000-0002-0000-0400-000007000000}">
          <x14:formula1>
            <xm:f>'HIDE - DGs Mod - Dropdow'!$C$21:$H$21</xm:f>
          </x14:formula1>
          <xm:sqref>H21:Q21</xm:sqref>
        </x14:dataValidation>
        <x14:dataValidation type="list" allowBlank="1" showInputMessage="1" showErrorMessage="1" xr:uid="{00000000-0002-0000-0400-000008000000}">
          <x14:formula1>
            <xm:f>'HIDE - DGs Mod - Dropdow'!$C$22:$I$22</xm:f>
          </x14:formula1>
          <xm:sqref>H22:Q22</xm:sqref>
        </x14:dataValidation>
        <x14:dataValidation type="list" allowBlank="1" showInputMessage="1" showErrorMessage="1" xr:uid="{00000000-0002-0000-0400-000009000000}">
          <x14:formula1>
            <xm:f>'HIDE - DGs Mod - Dropdow'!$C$25:$E$25</xm:f>
          </x14:formula1>
          <xm:sqref>H25:Q25</xm:sqref>
        </x14:dataValidation>
        <x14:dataValidation type="list" allowBlank="1" showInputMessage="1" showErrorMessage="1" xr:uid="{00000000-0002-0000-0400-00000B000000}">
          <x14:formula1>
            <xm:f>'HIDE - DGs Mod - Dropdow'!$C$20:$E$20</xm:f>
          </x14:formula1>
          <xm:sqref>H20:Q20</xm:sqref>
        </x14:dataValidation>
        <x14:dataValidation type="list" allowBlank="1" showInputMessage="1" showErrorMessage="1" xr:uid="{00000000-0002-0000-0400-00000C000000}">
          <x14:formula1>
            <xm:f>'HIDE - DGs Mod - Dropdow'!$C$23:$F$23</xm:f>
          </x14:formula1>
          <xm:sqref>H23:Q23</xm:sqref>
        </x14:dataValidation>
        <x14:dataValidation type="list" allowBlank="1" showInputMessage="1" showErrorMessage="1" xr:uid="{00000000-0002-0000-0400-00000D000000}">
          <x14:formula1>
            <xm:f>'HIDE - DGs Mod - Dropdow'!$C$27:$E$27</xm:f>
          </x14:formula1>
          <xm:sqref>H27:Q27</xm:sqref>
        </x14:dataValidation>
        <x14:dataValidation type="list" allowBlank="1" showInputMessage="1" showErrorMessage="1" xr:uid="{00000000-0002-0000-0400-00000E000000}">
          <x14:formula1>
            <xm:f>'HIDE - DGs Mod - Dropdow'!$C$43:$D$43</xm:f>
          </x14:formula1>
          <xm:sqref>H43:Q43</xm:sqref>
        </x14:dataValidation>
        <x14:dataValidation type="list" allowBlank="1" showInputMessage="1" showErrorMessage="1" xr:uid="{00000000-0002-0000-0400-00000F000000}">
          <x14:formula1>
            <xm:f>'HIDE - DGs Mod - Dropdow'!$C$44:$D$44</xm:f>
          </x14:formula1>
          <xm:sqref>H44:Q44</xm:sqref>
        </x14:dataValidation>
        <x14:dataValidation type="list" allowBlank="1" showInputMessage="1" showErrorMessage="1" xr:uid="{00000000-0002-0000-0400-000010000000}">
          <x14:formula1>
            <xm:f>'HIDE - DGs Mod - Dropdow'!$C$28:$G$28</xm:f>
          </x14:formula1>
          <xm:sqref>H28:Q28</xm:sqref>
        </x14:dataValidation>
        <x14:dataValidation type="list" allowBlank="1" showInputMessage="1" showErrorMessage="1" xr:uid="{00000000-0002-0000-0400-000011000000}">
          <x14:formula1>
            <xm:f>'HIDE - DGs SubGut - Dropdowns'!$D$65:$F$65</xm:f>
          </x14:formula1>
          <xm:sqref>I70:Q70</xm:sqref>
        </x14:dataValidation>
        <x14:dataValidation type="list" allowBlank="1" showInputMessage="1" showErrorMessage="1" xr:uid="{00000000-0002-0000-0400-000012000000}">
          <x14:formula1>
            <xm:f>'HIDE - DGs SubGut - Dropdowns'!$D$84:$F$84</xm:f>
          </x14:formula1>
          <xm:sqref>I89:Q89</xm:sqref>
        </x14:dataValidation>
        <x14:dataValidation type="list" allowBlank="1" showInputMessage="1" showErrorMessage="1" xr:uid="{00000000-0002-0000-0400-000013000000}">
          <x14:formula1>
            <xm:f>'HIDE - DGs Mod - Dropdow'!$C$29:$F$29</xm:f>
          </x14:formula1>
          <xm:sqref>H29:Q29</xm:sqref>
        </x14:dataValidation>
        <x14:dataValidation type="list" allowBlank="1" showInputMessage="1" showErrorMessage="1" xr:uid="{00000000-0002-0000-0400-000014000000}">
          <x14:formula1>
            <xm:f>'HIDE - DGs Mod - Dropdow'!$C$30:$G$30</xm:f>
          </x14:formula1>
          <xm:sqref>H30:Q30</xm:sqref>
        </x14:dataValidation>
        <x14:dataValidation type="list" allowBlank="1" showInputMessage="1" showErrorMessage="1" xr:uid="{00000000-0002-0000-0400-000015000000}">
          <x14:formula1>
            <xm:f>'HIDE - DGs Mod - Dropdow'!$C$32:$G$32</xm:f>
          </x14:formula1>
          <xm:sqref>H32:Q32</xm:sqref>
        </x14:dataValidation>
        <x14:dataValidation type="list" allowBlank="1" showInputMessage="1" showErrorMessage="1" xr:uid="{00000000-0002-0000-0400-000016000000}">
          <x14:formula1>
            <xm:f>'HIDE - DGs Mod - Dropdow'!$C$68:$K$68</xm:f>
          </x14:formula1>
          <xm:sqref>H68:Q68</xm:sqref>
        </x14:dataValidation>
        <x14:dataValidation type="list" allowBlank="1" showInputMessage="1" showErrorMessage="1" xr:uid="{00000000-0002-0000-0400-000017000000}">
          <x14:formula1>
            <xm:f>'HIDE - DGs Mod - Dropdow'!$C$45:$E$45</xm:f>
          </x14:formula1>
          <xm:sqref>H45:Q45</xm:sqref>
        </x14:dataValidation>
        <x14:dataValidation type="list" allowBlank="1" showInputMessage="1" showErrorMessage="1" xr:uid="{00000000-0002-0000-0400-000018000000}">
          <x14:formula1>
            <xm:f>'HIDE - DGs Mod - Dropdow'!$C$33:$E$33</xm:f>
          </x14:formula1>
          <xm:sqref>H33:Q33</xm:sqref>
        </x14:dataValidation>
        <x14:dataValidation type="list" allowBlank="1" showInputMessage="1" showErrorMessage="1" xr:uid="{00000000-0002-0000-0400-000019000000}">
          <x14:formula1>
            <xm:f>'HIDE - DGs Mod - Dropdow'!$C$34:$D$34</xm:f>
          </x14:formula1>
          <xm:sqref>H34:Q34</xm:sqref>
        </x14:dataValidation>
        <x14:dataValidation type="list" allowBlank="1" showInputMessage="1" showErrorMessage="1" xr:uid="{00000000-0002-0000-0400-00001A000000}">
          <x14:formula1>
            <xm:f>'HIDE - DGs Mod - Dropdow'!$C$35:$D$35</xm:f>
          </x14:formula1>
          <xm:sqref>H35:Q35</xm:sqref>
        </x14:dataValidation>
        <x14:dataValidation type="list" allowBlank="1" showInputMessage="1" showErrorMessage="1" xr:uid="{00000000-0002-0000-0400-00001B000000}">
          <x14:formula1>
            <xm:f>'HIDE - DGs Mod - Dropdow'!$C$37:$D$37</xm:f>
          </x14:formula1>
          <xm:sqref>H37:Q37</xm:sqref>
        </x14:dataValidation>
        <x14:dataValidation type="list" allowBlank="1" showInputMessage="1" showErrorMessage="1" xr:uid="{00000000-0002-0000-0400-00001C000000}">
          <x14:formula1>
            <xm:f>'HIDE - DGs Mod - Dropdow'!$C$38:$D$38</xm:f>
          </x14:formula1>
          <xm:sqref>H38:Q38</xm:sqref>
        </x14:dataValidation>
        <x14:dataValidation type="list" allowBlank="1" showInputMessage="1" showErrorMessage="1" xr:uid="{00000000-0002-0000-0400-00001D000000}">
          <x14:formula1>
            <xm:f>'HIDE - DGs Mod - Dropdow'!$C$39:$D$39</xm:f>
          </x14:formula1>
          <xm:sqref>H39:Q39</xm:sqref>
        </x14:dataValidation>
        <x14:dataValidation type="list" allowBlank="1" showInputMessage="1" showErrorMessage="1" xr:uid="{00000000-0002-0000-0400-00001E000000}">
          <x14:formula1>
            <xm:f>'HIDE - DGs Mod - Dropdow'!$C$46:$D$46</xm:f>
          </x14:formula1>
          <xm:sqref>H46:Q46</xm:sqref>
        </x14:dataValidation>
        <x14:dataValidation type="list" allowBlank="1" showInputMessage="1" showErrorMessage="1" xr:uid="{00000000-0002-0000-0400-00001F000000}">
          <x14:formula1>
            <xm:f>'HIDE - DGs Mod - Dropdow'!$C$47:$D$47</xm:f>
          </x14:formula1>
          <xm:sqref>H47:Q47</xm:sqref>
        </x14:dataValidation>
        <x14:dataValidation type="list" allowBlank="1" showInputMessage="1" showErrorMessage="1" xr:uid="{00000000-0002-0000-0400-000020000000}">
          <x14:formula1>
            <xm:f>'HIDE - DGs Mod - Dropdow'!$C$75:$D$75</xm:f>
          </x14:formula1>
          <xm:sqref>H75:Q75</xm:sqref>
        </x14:dataValidation>
        <x14:dataValidation type="list" allowBlank="1" showInputMessage="1" showErrorMessage="1" xr:uid="{00000000-0002-0000-0400-000021000000}">
          <x14:formula1>
            <xm:f>'HIDE - DGs Mod - Dropdow'!$C$77:$D$77</xm:f>
          </x14:formula1>
          <xm:sqref>H77:Q77</xm:sqref>
        </x14:dataValidation>
        <x14:dataValidation type="list" allowBlank="1" showInputMessage="1" showErrorMessage="1" xr:uid="{00000000-0002-0000-0400-000022000000}">
          <x14:formula1>
            <xm:f>'HIDE - DGs Mod - Dropdow'!$C$78:$D$78</xm:f>
          </x14:formula1>
          <xm:sqref>H78:Q78</xm:sqref>
        </x14:dataValidation>
        <x14:dataValidation type="list" allowBlank="1" showInputMessage="1" showErrorMessage="1" xr:uid="{00000000-0002-0000-0400-000023000000}">
          <x14:formula1>
            <xm:f>'HIDE - DGs Mod - Dropdow'!$C$79:$D$79</xm:f>
          </x14:formula1>
          <xm:sqref>H79:Q79</xm:sqref>
        </x14:dataValidation>
        <x14:dataValidation type="list" allowBlank="1" showInputMessage="1" showErrorMessage="1" xr:uid="{00000000-0002-0000-0400-000024000000}">
          <x14:formula1>
            <xm:f>'HIDE - DGs Mod - Dropdow'!$C$80:$D$80</xm:f>
          </x14:formula1>
          <xm:sqref>H80:Q80</xm:sqref>
        </x14:dataValidation>
        <x14:dataValidation type="list" allowBlank="1" showInputMessage="1" showErrorMessage="1" xr:uid="{00000000-0002-0000-0400-000025000000}">
          <x14:formula1>
            <xm:f>'HIDE - DGs Mod - Dropdow'!$C$90:$D$90</xm:f>
          </x14:formula1>
          <xm:sqref>H90:Q90</xm:sqref>
        </x14:dataValidation>
        <x14:dataValidation type="list" allowBlank="1" showInputMessage="1" showErrorMessage="1" xr:uid="{00000000-0002-0000-0400-000026000000}">
          <x14:formula1>
            <xm:f>'HIDE - DGs Mod - Dropdow'!$C$98:$D$98</xm:f>
          </x14:formula1>
          <xm:sqref>H98:Q98</xm:sqref>
        </x14:dataValidation>
        <x14:dataValidation type="list" allowBlank="1" showInputMessage="1" showErrorMessage="1" xr:uid="{00000000-0002-0000-0400-000027000000}">
          <x14:formula1>
            <xm:f>'HIDE - DGs Mod - Dropdow'!$C$99:$D$99</xm:f>
          </x14:formula1>
          <xm:sqref>H99:Q99</xm:sqref>
        </x14:dataValidation>
        <x14:dataValidation type="list" allowBlank="1" showInputMessage="1" showErrorMessage="1" xr:uid="{00000000-0002-0000-0400-000028000000}">
          <x14:formula1>
            <xm:f>'HIDE - DGs Mod - Dropdow'!$C$100:$D$100</xm:f>
          </x14:formula1>
          <xm:sqref>H100:Q100</xm:sqref>
        </x14:dataValidation>
        <x14:dataValidation type="list" allowBlank="1" showInputMessage="1" showErrorMessage="1" xr:uid="{00000000-0002-0000-0400-000029000000}">
          <x14:formula1>
            <xm:f>'HIDE - DGs Mod - Dropdow'!$C$101:$D$101</xm:f>
          </x14:formula1>
          <xm:sqref>H101:Q101</xm:sqref>
        </x14:dataValidation>
        <x14:dataValidation type="list" allowBlank="1" showInputMessage="1" showErrorMessage="1" xr:uid="{00000000-0002-0000-0400-00002A000000}">
          <x14:formula1>
            <xm:f>'HIDE - DGs Mod - Dropdow'!$C$102:$D$102</xm:f>
          </x14:formula1>
          <xm:sqref>H102:Q102</xm:sqref>
        </x14:dataValidation>
        <x14:dataValidation type="list" allowBlank="1" showInputMessage="1" showErrorMessage="1" xr:uid="{00000000-0002-0000-0400-00002B000000}">
          <x14:formula1>
            <xm:f>'HIDE - DGs Mod - Dropdow'!$C$105:$D$105</xm:f>
          </x14:formula1>
          <xm:sqref>H105:Q105</xm:sqref>
        </x14:dataValidation>
        <x14:dataValidation type="list" allowBlank="1" showInputMessage="1" showErrorMessage="1" xr:uid="{00000000-0002-0000-0400-00002C000000}">
          <x14:formula1>
            <xm:f>'HIDE - DGs Mod - Dropdow'!$C$106:$D$106</xm:f>
          </x14:formula1>
          <xm:sqref>H106:Q106</xm:sqref>
        </x14:dataValidation>
        <x14:dataValidation type="list" allowBlank="1" showInputMessage="1" showErrorMessage="1" xr:uid="{00000000-0002-0000-0400-00002D000000}">
          <x14:formula1>
            <xm:f>'HIDE - DGs Mod - Dropdow'!$C$109:$F$109</xm:f>
          </x14:formula1>
          <xm:sqref>H109:Q109</xm:sqref>
        </x14:dataValidation>
        <x14:dataValidation type="list" allowBlank="1" showInputMessage="1" showErrorMessage="1" xr:uid="{00000000-0002-0000-0400-00002E000000}">
          <x14:formula1>
            <xm:f>'HIDE - DGs Mod - Dropdow'!$C$110:$F$110</xm:f>
          </x14:formula1>
          <xm:sqref>H110:Q110</xm:sqref>
        </x14:dataValidation>
        <x14:dataValidation type="list" allowBlank="1" showInputMessage="1" showErrorMessage="1" xr:uid="{00000000-0002-0000-0400-00002F000000}">
          <x14:formula1>
            <xm:f>'HIDE - DGs Mod - Dropdow'!$C$111:$G$111</xm:f>
          </x14:formula1>
          <xm:sqref>H111:Q111</xm:sqref>
        </x14:dataValidation>
        <x14:dataValidation type="list" allowBlank="1" showInputMessage="1" showErrorMessage="1" xr:uid="{00000000-0002-0000-0400-000030000000}">
          <x14:formula1>
            <xm:f>'HIDE - DGs Mod - Dropdow'!$C$112:$D$112</xm:f>
          </x14:formula1>
          <xm:sqref>H112:Q112</xm:sqref>
        </x14:dataValidation>
        <x14:dataValidation type="list" allowBlank="1" showInputMessage="1" showErrorMessage="1" xr:uid="{00000000-0002-0000-0400-000031000000}">
          <x14:formula1>
            <xm:f>'HIDE - DGs Mod - Dropdow'!$C$113:$D$113</xm:f>
          </x14:formula1>
          <xm:sqref>H113:Q113</xm:sqref>
        </x14:dataValidation>
        <x14:dataValidation type="list" allowBlank="1" showInputMessage="1" showErrorMessage="1" xr:uid="{00000000-0002-0000-0400-000032000000}">
          <x14:formula1>
            <xm:f>'HIDE - DGs Mod - Dropdow'!$C$114:$D$114</xm:f>
          </x14:formula1>
          <xm:sqref>H114:Q114</xm:sqref>
        </x14:dataValidation>
        <x14:dataValidation type="list" allowBlank="1" showInputMessage="1" showErrorMessage="1" xr:uid="{00000000-0002-0000-0400-000033000000}">
          <x14:formula1>
            <xm:f>'HIDE - DGs Mod - Dropdow'!$C$115:$D$115</xm:f>
          </x14:formula1>
          <xm:sqref>H115:Q115</xm:sqref>
        </x14:dataValidation>
        <x14:dataValidation type="list" allowBlank="1" showInputMessage="1" showErrorMessage="1" xr:uid="{00000000-0002-0000-0400-000034000000}">
          <x14:formula1>
            <xm:f>'HIDE - DGs Mod - Dropdow'!$C$116:$D$116</xm:f>
          </x14:formula1>
          <xm:sqref>H116:Q116</xm:sqref>
        </x14:dataValidation>
        <x14:dataValidation type="list" allowBlank="1" showInputMessage="1" showErrorMessage="1" xr:uid="{00000000-0002-0000-0400-000035000000}">
          <x14:formula1>
            <xm:f>'HIDE - DGs Mod - Dropdow'!$C$125:$D$125</xm:f>
          </x14:formula1>
          <xm:sqref>H125:Q125</xm:sqref>
        </x14:dataValidation>
        <x14:dataValidation type="list" allowBlank="1" showInputMessage="1" showErrorMessage="1" xr:uid="{00000000-0002-0000-0400-000036000000}">
          <x14:formula1>
            <xm:f>'HIDE - DGs Mod - Dropdow'!$C$126:$D$126</xm:f>
          </x14:formula1>
          <xm:sqref>H126:Q126</xm:sqref>
        </x14:dataValidation>
        <x14:dataValidation type="list" allowBlank="1" showInputMessage="1" showErrorMessage="1" xr:uid="{00000000-0002-0000-0400-000037000000}">
          <x14:formula1>
            <xm:f>'HIDE - DGs Mod - Dropdow'!$C$127:$D$127</xm:f>
          </x14:formula1>
          <xm:sqref>H127:Q127</xm:sqref>
        </x14:dataValidation>
        <x14:dataValidation type="list" allowBlank="1" showInputMessage="1" showErrorMessage="1" xr:uid="{00000000-0002-0000-0400-000038000000}">
          <x14:formula1>
            <xm:f>'HIDE - DGs Mod - Dropdow'!$C$129:$D$129</xm:f>
          </x14:formula1>
          <xm:sqref>H129:Q129</xm:sqref>
        </x14:dataValidation>
        <x14:dataValidation type="list" allowBlank="1" showInputMessage="1" showErrorMessage="1" xr:uid="{00000000-0002-0000-0400-000039000000}">
          <x14:formula1>
            <xm:f>'HIDE - DGs Mod - Dropdow'!$C$128:$G$128</xm:f>
          </x14:formula1>
          <xm:sqref>H128:Q128</xm:sqref>
        </x14:dataValidation>
        <x14:dataValidation type="list" allowBlank="1" showInputMessage="1" showErrorMessage="1" xr:uid="{00000000-0002-0000-0400-00003A000000}">
          <x14:formula1>
            <xm:f>'HIDE - DGs Mod - Dropdow'!$C$136:$D$136</xm:f>
          </x14:formula1>
          <xm:sqref>H136:Q136</xm:sqref>
        </x14:dataValidation>
        <x14:dataValidation type="list" allowBlank="1" showInputMessage="1" showErrorMessage="1" xr:uid="{00000000-0002-0000-0400-00003B000000}">
          <x14:formula1>
            <xm:f>'HIDE - DGs Mod - Dropdow'!$C$137:$D$137</xm:f>
          </x14:formula1>
          <xm:sqref>H137:Q137</xm:sqref>
        </x14:dataValidation>
        <x14:dataValidation type="list" allowBlank="1" showInputMessage="1" showErrorMessage="1" xr:uid="{00000000-0002-0000-0400-00003C000000}">
          <x14:formula1>
            <xm:f>'HIDE - DGs Mod - Dropdow'!$C$138:$D$138</xm:f>
          </x14:formula1>
          <xm:sqref>H138:Q138</xm:sqref>
        </x14:dataValidation>
        <x14:dataValidation type="list" allowBlank="1" showInputMessage="1" showErrorMessage="1" xr:uid="{00000000-0002-0000-0400-00003D000000}">
          <x14:formula1>
            <xm:f>'HIDE - DGs Mod - Dropdow'!$C$139:$D$139</xm:f>
          </x14:formula1>
          <xm:sqref>H139:Q139</xm:sqref>
        </x14:dataValidation>
        <x14:dataValidation type="list" allowBlank="1" showInputMessage="1" showErrorMessage="1" xr:uid="{00000000-0002-0000-0400-00003E000000}">
          <x14:formula1>
            <xm:f>'HIDE - DGs Mod - Dropdow'!$C$140:$D$140</xm:f>
          </x14:formula1>
          <xm:sqref>H140:Q140</xm:sqref>
        </x14:dataValidation>
        <x14:dataValidation type="list" allowBlank="1" showInputMessage="1" showErrorMessage="1" xr:uid="{00000000-0002-0000-0400-00003F000000}">
          <x14:formula1>
            <xm:f>'HIDE - DGs Mod - Dropdow'!$C$143:$D$143</xm:f>
          </x14:formula1>
          <xm:sqref>H143:Q143</xm:sqref>
        </x14:dataValidation>
        <x14:dataValidation type="list" allowBlank="1" showInputMessage="1" showErrorMessage="1" xr:uid="{00000000-0002-0000-0400-000040000000}">
          <x14:formula1>
            <xm:f>'HIDE - DGs Mod - Dropdow'!$C$144:$D$144</xm:f>
          </x14:formula1>
          <xm:sqref>H144:Q144</xm:sqref>
        </x14:dataValidation>
        <x14:dataValidation type="list" allowBlank="1" showInputMessage="1" showErrorMessage="1" xr:uid="{00000000-0002-0000-0400-000041000000}">
          <x14:formula1>
            <xm:f>'HIDE - DGs Mod - Dropdow'!$C$145:$D$145</xm:f>
          </x14:formula1>
          <xm:sqref>H145:Q145</xm:sqref>
        </x14:dataValidation>
        <x14:dataValidation type="list" allowBlank="1" showInputMessage="1" showErrorMessage="1" xr:uid="{00000000-0002-0000-0400-000042000000}">
          <x14:formula1>
            <xm:f>'HIDE - DGs Mod - Dropdow'!$C$146:$D$146</xm:f>
          </x14:formula1>
          <xm:sqref>H146:Q146</xm:sqref>
        </x14:dataValidation>
        <x14:dataValidation type="list" allowBlank="1" showInputMessage="1" showErrorMessage="1" xr:uid="{00000000-0002-0000-0400-000043000000}">
          <x14:formula1>
            <xm:f>'HIDE - DGs Mod - Dropdow'!$C$147:$D$147</xm:f>
          </x14:formula1>
          <xm:sqref>H147:Q147</xm:sqref>
        </x14:dataValidation>
        <x14:dataValidation type="list" allowBlank="1" showInputMessage="1" showErrorMessage="1" xr:uid="{00000000-0002-0000-0400-000044000000}">
          <x14:formula1>
            <xm:f>'HIDE - DGs Mod - Dropdow'!$C$151:$D$151</xm:f>
          </x14:formula1>
          <xm:sqref>H151:Q151</xm:sqref>
        </x14:dataValidation>
        <x14:dataValidation type="list" allowBlank="1" showInputMessage="1" showErrorMessage="1" xr:uid="{00000000-0002-0000-0400-000045000000}">
          <x14:formula1>
            <xm:f>'HIDE - DGs Mod - Dropdow'!$C$152:$D$152</xm:f>
          </x14:formula1>
          <xm:sqref>H152:Q152</xm:sqref>
        </x14:dataValidation>
        <x14:dataValidation type="list" allowBlank="1" showInputMessage="1" showErrorMessage="1" xr:uid="{00000000-0002-0000-0400-000046000000}">
          <x14:formula1>
            <xm:f>'HIDE - DGs Mod - Dropdow'!$C$153:$D$153</xm:f>
          </x14:formula1>
          <xm:sqref>H153:Q153</xm:sqref>
        </x14:dataValidation>
        <x14:dataValidation type="list" allowBlank="1" showInputMessage="1" showErrorMessage="1" xr:uid="{00000000-0002-0000-0400-000047000000}">
          <x14:formula1>
            <xm:f>'HIDE - DGs Mod - Dropdow'!$C$154:$D$154</xm:f>
          </x14:formula1>
          <xm:sqref>H154:Q154</xm:sqref>
        </x14:dataValidation>
        <x14:dataValidation type="list" allowBlank="1" showInputMessage="1" showErrorMessage="1" xr:uid="{00000000-0002-0000-0400-000048000000}">
          <x14:formula1>
            <xm:f>'HIDE - DGs Mod - Dropdow'!$C$155:$D$155</xm:f>
          </x14:formula1>
          <xm:sqref>H155:Q155</xm:sqref>
        </x14:dataValidation>
        <x14:dataValidation type="list" allowBlank="1" showInputMessage="1" showErrorMessage="1" xr:uid="{00000000-0002-0000-0400-000049000000}">
          <x14:formula1>
            <xm:f>'HIDE - DGs Mod - Dropdow'!$C$158:$D$158</xm:f>
          </x14:formula1>
          <xm:sqref>H158:Q158</xm:sqref>
        </x14:dataValidation>
        <x14:dataValidation type="list" allowBlank="1" showInputMessage="1" showErrorMessage="1" xr:uid="{00000000-0002-0000-0400-00004A000000}">
          <x14:formula1>
            <xm:f>'HIDE - DGs Mod - Dropdow'!$C$159:$D$159</xm:f>
          </x14:formula1>
          <xm:sqref>H159:Q159</xm:sqref>
        </x14:dataValidation>
        <x14:dataValidation type="list" allowBlank="1" showInputMessage="1" showErrorMessage="1" xr:uid="{00000000-0002-0000-0400-00004B000000}">
          <x14:formula1>
            <xm:f>'HIDE - DGs Mod - Dropdow'!$C$160:$D$160</xm:f>
          </x14:formula1>
          <xm:sqref>H160:Q160</xm:sqref>
        </x14:dataValidation>
        <x14:dataValidation type="list" allowBlank="1" showInputMessage="1" showErrorMessage="1" xr:uid="{00000000-0002-0000-0400-00004C000000}">
          <x14:formula1>
            <xm:f>'HIDE - DGs Mod - Dropdow'!$C$162:$D$162</xm:f>
          </x14:formula1>
          <xm:sqref>H162:Q162</xm:sqref>
        </x14:dataValidation>
        <x14:dataValidation type="list" allowBlank="1" showInputMessage="1" showErrorMessage="1" xr:uid="{00000000-0002-0000-0400-00004D000000}">
          <x14:formula1>
            <xm:f>'HIDE - DGs Mod - Dropdow'!$C$164:$D$164</xm:f>
          </x14:formula1>
          <xm:sqref>H164:Q164</xm:sqref>
        </x14:dataValidation>
        <x14:dataValidation type="list" allowBlank="1" showInputMessage="1" showErrorMessage="1" xr:uid="{00000000-0002-0000-0400-00004E000000}">
          <x14:formula1>
            <xm:f>'HIDE - DGs Mod - Dropdow'!$C$166:$D$166</xm:f>
          </x14:formula1>
          <xm:sqref>H166:Q166</xm:sqref>
        </x14:dataValidation>
        <x14:dataValidation type="list" allowBlank="1" showInputMessage="1" showErrorMessage="1" xr:uid="{00000000-0002-0000-0400-00004F000000}">
          <x14:formula1>
            <xm:f>'HIDE - DGs Mod - Dropdow'!$C$167:$D$167</xm:f>
          </x14:formula1>
          <xm:sqref>H167:Q167</xm:sqref>
        </x14:dataValidation>
        <x14:dataValidation type="list" allowBlank="1" showInputMessage="1" showErrorMessage="1" xr:uid="{00000000-0002-0000-0400-000050000000}">
          <x14:formula1>
            <xm:f>'HIDE - DGs Mod - Dropdow'!$C$168:$D$168</xm:f>
          </x14:formula1>
          <xm:sqref>H168:Q168</xm:sqref>
        </x14:dataValidation>
        <x14:dataValidation type="list" allowBlank="1" showInputMessage="1" showErrorMessage="1" xr:uid="{00000000-0002-0000-0400-000051000000}">
          <x14:formula1>
            <xm:f>'HIDE - DGs Mod - Dropdow'!$C$169:$D$169</xm:f>
          </x14:formula1>
          <xm:sqref>H169:Q169</xm:sqref>
        </x14:dataValidation>
        <x14:dataValidation type="list" allowBlank="1" showInputMessage="1" showErrorMessage="1" xr:uid="{00000000-0002-0000-0400-000052000000}">
          <x14:formula1>
            <xm:f>'HIDE - DGs Mod - Dropdow'!$C$172:$D$172</xm:f>
          </x14:formula1>
          <xm:sqref>H172:Q172</xm:sqref>
        </x14:dataValidation>
        <x14:dataValidation type="list" allowBlank="1" showInputMessage="1" showErrorMessage="1" xr:uid="{00000000-0002-0000-0400-000053000000}">
          <x14:formula1>
            <xm:f>'HIDE - DGs Mod - Dropdow'!$C$173:$D$173</xm:f>
          </x14:formula1>
          <xm:sqref>H173:Q173</xm:sqref>
        </x14:dataValidation>
        <x14:dataValidation type="list" allowBlank="1" showInputMessage="1" showErrorMessage="1" xr:uid="{00000000-0002-0000-0400-000054000000}">
          <x14:formula1>
            <xm:f>'HIDE - DGs Mod - Dropdow'!$C$174:$D$174</xm:f>
          </x14:formula1>
          <xm:sqref>H174:Q174</xm:sqref>
        </x14:dataValidation>
        <x14:dataValidation type="list" allowBlank="1" showInputMessage="1" showErrorMessage="1" xr:uid="{00000000-0002-0000-0400-000055000000}">
          <x14:formula1>
            <xm:f>'HIDE - DGs Mod - Dropdow'!$C$175:$D$175</xm:f>
          </x14:formula1>
          <xm:sqref>H175:Q175</xm:sqref>
        </x14:dataValidation>
        <x14:dataValidation type="list" allowBlank="1" showInputMessage="1" showErrorMessage="1" xr:uid="{00000000-0002-0000-0400-000056000000}">
          <x14:formula1>
            <xm:f>'HIDE - DGs Mod - Dropdow'!$C$191:$D$191</xm:f>
          </x14:formula1>
          <xm:sqref>H191:Q191</xm:sqref>
        </x14:dataValidation>
        <x14:dataValidation type="list" allowBlank="1" showInputMessage="1" showErrorMessage="1" xr:uid="{00000000-0002-0000-0400-000057000000}">
          <x14:formula1>
            <xm:f>'HIDE - DGs Mod - Dropdow'!$C$192:$D$192</xm:f>
          </x14:formula1>
          <xm:sqref>H192:Q192</xm:sqref>
        </x14:dataValidation>
        <x14:dataValidation type="list" allowBlank="1" showInputMessage="1" showErrorMessage="1" xr:uid="{00000000-0002-0000-0400-000058000000}">
          <x14:formula1>
            <xm:f>'HIDE - DGs Mod - Dropdow'!$C$193:$D$193</xm:f>
          </x14:formula1>
          <xm:sqref>H193:Q193</xm:sqref>
        </x14:dataValidation>
        <x14:dataValidation type="list" allowBlank="1" showInputMessage="1" showErrorMessage="1" xr:uid="{00000000-0002-0000-0400-000059000000}">
          <x14:formula1>
            <xm:f>'HIDE - DGs Mod - Dropdow'!$C$196:$D$196</xm:f>
          </x14:formula1>
          <xm:sqref>H196:Q196</xm:sqref>
        </x14:dataValidation>
        <x14:dataValidation type="list" allowBlank="1" showInputMessage="1" showErrorMessage="1" xr:uid="{00000000-0002-0000-0400-00005A000000}">
          <x14:formula1>
            <xm:f>'HIDE - DGs Mod - Dropdow'!$C$200:$D$200</xm:f>
          </x14:formula1>
          <xm:sqref>H200:Q200</xm:sqref>
        </x14:dataValidation>
        <x14:dataValidation type="list" allowBlank="1" showInputMessage="1" showErrorMessage="1" xr:uid="{00000000-0002-0000-0400-00005B000000}">
          <x14:formula1>
            <xm:f>'HIDE - DGs Mod - Dropdow'!$C$201:$D$201</xm:f>
          </x14:formula1>
          <xm:sqref>H201:Q201</xm:sqref>
        </x14:dataValidation>
        <x14:dataValidation type="list" allowBlank="1" showInputMessage="1" showErrorMessage="1" xr:uid="{00000000-0002-0000-0400-00005C000000}">
          <x14:formula1>
            <xm:f>'HIDE - DGs Mod - Dropdow'!$C$202:$D$202</xm:f>
          </x14:formula1>
          <xm:sqref>H202:Q202</xm:sqref>
        </x14:dataValidation>
        <x14:dataValidation type="list" allowBlank="1" showInputMessage="1" showErrorMessage="1" xr:uid="{00000000-0002-0000-0400-00005D000000}">
          <x14:formula1>
            <xm:f>'HIDE - DGs Mod - Dropdow'!$C$203:$D$203</xm:f>
          </x14:formula1>
          <xm:sqref>H203:Q203</xm:sqref>
        </x14:dataValidation>
        <x14:dataValidation type="list" allowBlank="1" showInputMessage="1" showErrorMessage="1" xr:uid="{00000000-0002-0000-0400-00005E000000}">
          <x14:formula1>
            <xm:f>'HIDE - DGs Mod - Dropdow'!$C$205:$D$205</xm:f>
          </x14:formula1>
          <xm:sqref>H205:Q205</xm:sqref>
        </x14:dataValidation>
        <x14:dataValidation type="list" allowBlank="1" showInputMessage="1" showErrorMessage="1" xr:uid="{00000000-0002-0000-0400-00005F000000}">
          <x14:formula1>
            <xm:f>'HIDE - DGs Mod - Dropdow'!$C$206:$D$206</xm:f>
          </x14:formula1>
          <xm:sqref>H206:Q206</xm:sqref>
        </x14:dataValidation>
        <x14:dataValidation type="list" allowBlank="1" showInputMessage="1" showErrorMessage="1" xr:uid="{00000000-0002-0000-0400-000060000000}">
          <x14:formula1>
            <xm:f>'HIDE - DGs Mod - Dropdow'!$C$209:$D$209</xm:f>
          </x14:formula1>
          <xm:sqref>H209:Q209</xm:sqref>
        </x14:dataValidation>
        <x14:dataValidation type="list" allowBlank="1" showInputMessage="1" showErrorMessage="1" xr:uid="{00000000-0002-0000-0400-000061000000}">
          <x14:formula1>
            <xm:f>'HIDE - DGs Mod - Dropdow'!$C$211:$D$211</xm:f>
          </x14:formula1>
          <xm:sqref>H211:Q211</xm:sqref>
        </x14:dataValidation>
        <x14:dataValidation type="list" allowBlank="1" showInputMessage="1" showErrorMessage="1" xr:uid="{00000000-0002-0000-0400-000062000000}">
          <x14:formula1>
            <xm:f>'HIDE - DGs Mod - Dropdow'!$C$212:$D$212</xm:f>
          </x14:formula1>
          <xm:sqref>H212:Q212</xm:sqref>
        </x14:dataValidation>
        <x14:dataValidation type="list" allowBlank="1" showInputMessage="1" showErrorMessage="1" xr:uid="{00000000-0002-0000-0400-000063000000}">
          <x14:formula1>
            <xm:f>'HIDE - DGs Mod - Dropdow'!$C$213:$D$213</xm:f>
          </x14:formula1>
          <xm:sqref>H213:Q213</xm:sqref>
        </x14:dataValidation>
        <x14:dataValidation type="list" allowBlank="1" showInputMessage="1" showErrorMessage="1" xr:uid="{00000000-0002-0000-0400-000064000000}">
          <x14:formula1>
            <xm:f>'HIDE - DGs Mod - Dropdow'!$C$215:$D$215</xm:f>
          </x14:formula1>
          <xm:sqref>H215:Q215</xm:sqref>
        </x14:dataValidation>
        <x14:dataValidation type="list" allowBlank="1" showInputMessage="1" showErrorMessage="1" xr:uid="{00000000-0002-0000-0400-000065000000}">
          <x14:formula1>
            <xm:f>'HIDE - DGs Mod - Dropdow'!$C$184:$D$184</xm:f>
          </x14:formula1>
          <xm:sqref>H184:Q184</xm:sqref>
        </x14:dataValidation>
        <x14:dataValidation type="list" allowBlank="1" showInputMessage="1" showErrorMessage="1" xr:uid="{00000000-0002-0000-0400-000066000000}">
          <x14:formula1>
            <xm:f>'HIDE - DGs Mod - Dropdow'!$C$185:$D$185</xm:f>
          </x14:formula1>
          <xm:sqref>H185:Q185</xm:sqref>
        </x14:dataValidation>
        <x14:dataValidation type="list" allowBlank="1" showInputMessage="1" showErrorMessage="1" xr:uid="{00000000-0002-0000-0400-000067000000}">
          <x14:formula1>
            <xm:f>'HIDE - DGs Mod - Dropdow'!$C$186:$D$186</xm:f>
          </x14:formula1>
          <xm:sqref>H186:Q186</xm:sqref>
        </x14:dataValidation>
        <x14:dataValidation type="list" allowBlank="1" showInputMessage="1" showErrorMessage="1" xr:uid="{00000000-0002-0000-0400-000068000000}">
          <x14:formula1>
            <xm:f>'HIDE - DGs Mod - Dropdow'!$C$187:$D$187</xm:f>
          </x14:formula1>
          <xm:sqref>H187:Q187</xm:sqref>
        </x14:dataValidation>
        <x14:dataValidation type="list" allowBlank="1" showInputMessage="1" showErrorMessage="1" xr:uid="{00000000-0002-0000-0400-000069000000}">
          <x14:formula1>
            <xm:f>'HIDE - DGs Mod - Dropdow'!$C$181:$D$181</xm:f>
          </x14:formula1>
          <xm:sqref>H181:Q181</xm:sqref>
        </x14:dataValidation>
        <x14:dataValidation type="list" allowBlank="1" showInputMessage="1" showErrorMessage="1" xr:uid="{00000000-0002-0000-0400-00006A000000}">
          <x14:formula1>
            <xm:f>'HIDE - DGs Mod - Dropdow'!$C$178:$D$178</xm:f>
          </x14:formula1>
          <xm:sqref>H178:Q178</xm:sqref>
        </x14:dataValidation>
        <x14:dataValidation type="list" allowBlank="1" showInputMessage="1" showErrorMessage="1" xr:uid="{00000000-0002-0000-0400-00006B000000}">
          <x14:formula1>
            <xm:f>'HIDE - DGs Mod - Dropdow'!$C$120:$E$120</xm:f>
          </x14:formula1>
          <xm:sqref>H120:Q120</xm:sqref>
        </x14:dataValidation>
        <x14:dataValidation type="list" allowBlank="1" showInputMessage="1" showErrorMessage="1" xr:uid="{00000000-0002-0000-0400-00006C000000}">
          <x14:formula1>
            <xm:f>'HIDE - DGs Mod - Dropdow'!$C$70:$E$70</xm:f>
          </x14:formula1>
          <xm:sqref>H70</xm:sqref>
        </x14:dataValidation>
        <x14:dataValidation type="list" allowBlank="1" showInputMessage="1" showErrorMessage="1" xr:uid="{00000000-0002-0000-0400-00006D000000}">
          <x14:formula1>
            <xm:f>'HIDE - DGs Mod - Dropdow'!$C$89:$E$89</xm:f>
          </x14:formula1>
          <xm:sqref>H89</xm:sqref>
        </x14:dataValidation>
        <x14:dataValidation type="list" allowBlank="1" showInputMessage="1" showErrorMessage="1" xr:uid="{00000000-0002-0000-0400-00006E000000}">
          <x14:formula1>
            <xm:f>'HIDE - DGs Mod - Dropdow'!$C$53:$D$53</xm:f>
          </x14:formula1>
          <xm:sqref>H53:Q53</xm:sqref>
        </x14:dataValidation>
        <x14:dataValidation type="list" allowBlank="1" showInputMessage="1" showErrorMessage="1" xr:uid="{00000000-0002-0000-0400-00006F000000}">
          <x14:formula1>
            <xm:f>'HIDE - DGs Mod - Dropdow'!$C$54:$D$54</xm:f>
          </x14:formula1>
          <xm:sqref>H54:Q54</xm:sqref>
        </x14:dataValidation>
        <x14:dataValidation type="list" allowBlank="1" showInputMessage="1" showErrorMessage="1" xr:uid="{00000000-0002-0000-0400-000070000000}">
          <x14:formula1>
            <xm:f>'HIDE - DGs Mod - Dropdow'!$C$55:$F$55</xm:f>
          </x14:formula1>
          <xm:sqref>H55:Q55</xm:sqref>
        </x14:dataValidation>
        <x14:dataValidation type="list" allowBlank="1" showInputMessage="1" showErrorMessage="1" xr:uid="{00000000-0002-0000-0400-000071000000}">
          <x14:formula1>
            <xm:f>'HIDE - DGs Mod - Dropdow'!$C$56:$F$56</xm:f>
          </x14:formula1>
          <xm:sqref>H56:Q56</xm:sqref>
        </x14:dataValidation>
        <x14:dataValidation type="list" allowBlank="1" showInputMessage="1" showErrorMessage="1" xr:uid="{00000000-0002-0000-0400-000072000000}">
          <x14:formula1>
            <xm:f>'HIDE - DGs Mod - Dropdow'!$C$57:$E$57</xm:f>
          </x14:formula1>
          <xm:sqref>H57:Q57</xm:sqref>
        </x14:dataValidation>
        <x14:dataValidation type="list" allowBlank="1" showInputMessage="1" showErrorMessage="1" xr:uid="{00000000-0002-0000-0400-000073000000}">
          <x14:formula1>
            <xm:f>'HIDE - DGs Mod - Dropdow'!$C$58:$D$58</xm:f>
          </x14:formula1>
          <xm:sqref>H58:Q58</xm:sqref>
        </x14:dataValidation>
        <x14:dataValidation type="list" allowBlank="1" showInputMessage="1" showErrorMessage="1" xr:uid="{00000000-0002-0000-0400-000074000000}">
          <x14:formula1>
            <xm:f>'HIDE - DGs Mod - Dropdow'!$C$59:$D$59</xm:f>
          </x14:formula1>
          <xm:sqref>H59:Q59</xm:sqref>
        </x14:dataValidation>
        <x14:dataValidation type="list" allowBlank="1" showInputMessage="1" showErrorMessage="1" xr:uid="{00000000-0002-0000-0400-000075000000}">
          <x14:formula1>
            <xm:f>'HIDE - DGs Mod - Dropdow'!$C$60:$D$60</xm:f>
          </x14:formula1>
          <xm:sqref>H60:Q60</xm:sqref>
        </x14:dataValidation>
        <x14:dataValidation type="list" allowBlank="1" showInputMessage="1" showErrorMessage="1" xr:uid="{00000000-0002-0000-0400-000076000000}">
          <x14:formula1>
            <xm:f>'HIDE - DGs Mod - Dropdow'!$C$61:$D$61</xm:f>
          </x14:formula1>
          <xm:sqref>H61:Q61</xm:sqref>
        </x14:dataValidation>
        <x14:dataValidation type="list" allowBlank="1" showInputMessage="1" showErrorMessage="1" xr:uid="{00000000-0002-0000-0400-000077000000}">
          <x14:formula1>
            <xm:f>'HIDE - DGs Mod - Dropdow'!$C$62:$D$62</xm:f>
          </x14:formula1>
          <xm:sqref>H62:Q62</xm:sqref>
        </x14:dataValidation>
        <x14:dataValidation type="list" allowBlank="1" showInputMessage="1" showErrorMessage="1" xr:uid="{00000000-0002-0000-0400-000078000000}">
          <x14:formula1>
            <xm:f>'HIDE - DGs Mod - Dropdow'!$C$63:$D$63</xm:f>
          </x14:formula1>
          <xm:sqref>H63:Q63</xm:sqref>
        </x14:dataValidation>
        <x14:dataValidation type="list" allowBlank="1" showInputMessage="1" showErrorMessage="1" xr:uid="{00000000-0002-0000-0400-000079000000}">
          <x14:formula1>
            <xm:f>'HIDE - DGs Mod - Dropdow'!$C$64:$D$64</xm:f>
          </x14:formula1>
          <xm:sqref>H64:Q64</xm:sqref>
        </x14:dataValidation>
        <x14:dataValidation type="list" allowBlank="1" showInputMessage="1" showErrorMessage="1" xr:uid="{00000000-0002-0000-0400-00007A000000}">
          <x14:formula1>
            <xm:f>'HIDE - DGs Mod - Dropdow'!$C$65:$D$65</xm:f>
          </x14:formula1>
          <xm:sqref>H65:Q65</xm:sqref>
        </x14:dataValidation>
        <x14:dataValidation type="list" allowBlank="1" showInputMessage="1" showErrorMessage="1" xr:uid="{00000000-0002-0000-0400-00007B000000}">
          <x14:formula1>
            <xm:f>'HIDE - DGs Mod - Dropdow'!$C$66:$D$66</xm:f>
          </x14:formula1>
          <xm:sqref>H66:Q66</xm:sqref>
        </x14:dataValidation>
        <x14:dataValidation type="list" allowBlank="1" showInputMessage="1" showErrorMessage="1" xr:uid="{00000000-0002-0000-0400-00007C000000}">
          <x14:formula1>
            <xm:f>'HIDE - DGs Mod - Dropdow'!$C$67:$D$67</xm:f>
          </x14:formula1>
          <xm:sqref>H67:Q67</xm:sqref>
        </x14:dataValidation>
        <x14:dataValidation type="list" allowBlank="1" showInputMessage="1" showErrorMessage="1" xr:uid="{00000000-0002-0000-0400-00007D000000}">
          <x14:formula1>
            <xm:f>'HIDE - DGs Mod - Dropdow'!$C$132:$K$132</xm:f>
          </x14:formula1>
          <xm:sqref>H132:Q132</xm:sqref>
        </x14:dataValidation>
        <x14:dataValidation type="list" allowBlank="1" showInputMessage="1" showErrorMessage="1" xr:uid="{00000000-0002-0000-0400-00007E000000}">
          <x14:formula1>
            <xm:f>'HIDE - DGs Mod - Dropdow'!$C$73:$E$73</xm:f>
          </x14:formula1>
          <xm:sqref>H73:Q73</xm:sqref>
        </x14:dataValidation>
        <x14:dataValidation type="list" allowBlank="1" showInputMessage="1" showErrorMessage="1" xr:uid="{00000000-0002-0000-0400-00007F000000}">
          <x14:formula1>
            <xm:f>'HIDE - DGs Mod - Dropdow'!$C$74:$E$74</xm:f>
          </x14:formula1>
          <xm:sqref>H74:Q74</xm:sqref>
        </x14:dataValidation>
        <x14:dataValidation type="list" allowBlank="1" showInputMessage="1" showErrorMessage="1" xr:uid="{00000000-0002-0000-0400-000080000000}">
          <x14:formula1>
            <xm:f>'HIDE - DGs Mod - Dropdow'!$C$83:$E$83</xm:f>
          </x14:formula1>
          <xm:sqref>H83:Q83</xm:sqref>
        </x14:dataValidation>
        <x14:dataValidation type="list" allowBlank="1" showInputMessage="1" showErrorMessage="1" xr:uid="{00000000-0002-0000-0400-000081000000}">
          <x14:formula1>
            <xm:f>'HIDE - DGs Mod - Dropdow'!$C$84:$G$84</xm:f>
          </x14:formula1>
          <xm:sqref>H84:Q84</xm:sqref>
        </x14:dataValidation>
        <x14:dataValidation type="list" allowBlank="1" showInputMessage="1" showErrorMessage="1" xr:uid="{00000000-0002-0000-0400-000082000000}">
          <x14:formula1>
            <xm:f>'HIDE - DGs Mod - Dropdow'!$C$85:$E$85</xm:f>
          </x14:formula1>
          <xm:sqref>H85:Q85</xm:sqref>
        </x14:dataValidation>
        <x14:dataValidation type="list" allowBlank="1" showInputMessage="1" showErrorMessage="1" xr:uid="{00000000-0002-0000-0400-000083000000}">
          <x14:formula1>
            <xm:f>'HIDE - DGs Mod - Dropdow'!$C$86:$E$86</xm:f>
          </x14:formula1>
          <xm:sqref>H86:Q86</xm:sqref>
        </x14:dataValidation>
        <x14:dataValidation type="list" allowBlank="1" showInputMessage="1" showErrorMessage="1" xr:uid="{00000000-0002-0000-0400-000084000000}">
          <x14:formula1>
            <xm:f>'HIDE - DGs Mod - Dropdow'!$C$87:$J$87</xm:f>
          </x14:formula1>
          <xm:sqref>H87:Q87</xm:sqref>
        </x14:dataValidation>
        <x14:dataValidation type="list" allowBlank="1" showInputMessage="1" showErrorMessage="1" xr:uid="{00000000-0002-0000-0400-000085000000}">
          <x14:formula1>
            <xm:f>'HIDE - DGs Mod - Dropdow'!$C$36:$E$36</xm:f>
          </x14:formula1>
          <xm:sqref>H36:Q36</xm:sqref>
        </x14:dataValidation>
        <x14:dataValidation type="list" allowBlank="1" showInputMessage="1" showErrorMessage="1" xr:uid="{00000000-0002-0000-0400-000086000000}">
          <x14:formula1>
            <xm:f>'HIDE - DGs Mod - Dropdow'!$C$93:$D$93</xm:f>
          </x14:formula1>
          <xm:sqref>H93:Q93</xm:sqref>
        </x14:dataValidation>
        <x14:dataValidation type="list" allowBlank="1" showInputMessage="1" showErrorMessage="1" xr:uid="{00000000-0002-0000-0400-000087000000}">
          <x14:formula1>
            <xm:f>'HIDE - DGs Mod - Dropdow'!$C$94:$G$94</xm:f>
          </x14:formula1>
          <xm:sqref>H94:Q94</xm:sqref>
        </x14:dataValidation>
        <x14:dataValidation type="list" allowBlank="1" showInputMessage="1" showErrorMessage="1" xr:uid="{00000000-0002-0000-0400-000088000000}">
          <x14:formula1>
            <xm:f>'HIDE - DGs Mod - Dropdow'!$C$40:$E$40</xm:f>
          </x14:formula1>
          <xm:sqref>H40:Q40</xm:sqref>
        </x14:dataValidation>
        <x14:dataValidation type="list" allowBlank="1" showInputMessage="1" showErrorMessage="1" xr:uid="{00000000-0002-0000-0400-000089000000}">
          <x14:formula1>
            <xm:f>'HIDE - DGs Mod - Dropdow'!$C$96:$G$96</xm:f>
          </x14:formula1>
          <xm:sqref>H96:Q96</xm:sqref>
        </x14:dataValidation>
        <x14:dataValidation type="list" allowBlank="1" showInputMessage="1" showErrorMessage="1" xr:uid="{00000000-0002-0000-0400-00008A000000}">
          <x14:formula1>
            <xm:f>'HIDE - DGs Mod - Dropdow'!$C$119:$D$119</xm:f>
          </x14:formula1>
          <xm:sqref>H119:Q119</xm:sqref>
        </x14:dataValidation>
        <x14:dataValidation type="list" allowBlank="1" showInputMessage="1" showErrorMessage="1" xr:uid="{00000000-0002-0000-0400-00008B000000}">
          <x14:formula1>
            <xm:f>'HIDE - DGs Mod - Dropdow'!$C$121:$I$121</xm:f>
          </x14:formula1>
          <xm:sqref>H121:Q121</xm:sqref>
        </x14:dataValidation>
        <x14:dataValidation type="list" allowBlank="1" showInputMessage="1" showErrorMessage="1" xr:uid="{00000000-0002-0000-0400-00008C000000}">
          <x14:formula1>
            <xm:f>'HIDE - DGs Mod - Dropdow'!$C$130:$G$130</xm:f>
          </x14:formula1>
          <xm:sqref>H130:Q130</xm:sqref>
        </x14:dataValidation>
        <x14:dataValidation type="list" allowBlank="1" showInputMessage="1" showErrorMessage="1" xr:uid="{00000000-0002-0000-0400-00008D000000}">
          <x14:formula1>
            <xm:f>'HIDE - DGs Mod - Dropdow'!$C$131:$G$131</xm:f>
          </x14:formula1>
          <xm:sqref>H131:Q131</xm:sqref>
        </x14:dataValidation>
        <x14:dataValidation type="list" allowBlank="1" showInputMessage="1" showErrorMessage="1" xr:uid="{00000000-0002-0000-0400-00008E000000}">
          <x14:formula1>
            <xm:f>'HIDE - DGs Mod - Dropdow'!$C$135:$J$135</xm:f>
          </x14:formula1>
          <xm:sqref>H135:Q135</xm:sqref>
        </x14:dataValidation>
        <x14:dataValidation type="list" allowBlank="1" showInputMessage="1" showErrorMessage="1" xr:uid="{00000000-0002-0000-0400-00008F000000}">
          <x14:formula1>
            <xm:f>'HIDE - DGs Mod - Dropdow'!$C$189:$D$189</xm:f>
          </x14:formula1>
          <xm:sqref>H189:Q189</xm:sqref>
        </x14:dataValidation>
        <x14:dataValidation type="list" allowBlank="1" showInputMessage="1" showErrorMessage="1" xr:uid="{00000000-0002-0000-0400-000090000000}">
          <x14:formula1>
            <xm:f>'HIDE - DGs Mod - Dropdow'!$C$190:$D$190</xm:f>
          </x14:formula1>
          <xm:sqref>H190:Q190</xm:sqref>
        </x14:dataValidation>
        <x14:dataValidation type="list" allowBlank="1" showInputMessage="1" showErrorMessage="1" xr:uid="{00000000-0002-0000-0400-000091000000}">
          <x14:formula1>
            <xm:f>'HIDE - DGs Mod - Dropdow'!$C$17:$G$17</xm:f>
          </x14:formula1>
          <xm:sqref>H17:Q17</xm:sqref>
        </x14:dataValidation>
        <x14:dataValidation type="list" allowBlank="1" showInputMessage="1" showErrorMessage="1" xr:uid="{00000000-0002-0000-0400-000092000000}">
          <x14:formula1>
            <xm:f>'HIDE - DGs Mod - Dropdow'!$C$18:$E$18</xm:f>
          </x14:formula1>
          <xm:sqref>H18:Q18</xm:sqref>
        </x14:dataValidation>
        <x14:dataValidation type="list" allowBlank="1" showInputMessage="1" showErrorMessage="1" xr:uid="{00000000-0002-0000-0400-000093000000}">
          <x14:formula1>
            <xm:f>'HIDE - DGs Mod - Dropdow'!$C$31:$H$31</xm:f>
          </x14:formula1>
          <xm:sqref>H31:Q31</xm:sqref>
        </x14:dataValidation>
        <x14:dataValidation type="list" allowBlank="1" showInputMessage="1" showErrorMessage="1" xr:uid="{61DFFF07-2689-4472-97F1-92133DCBB051}">
          <x14:formula1>
            <xm:f>'HIDE - DGs Mod - Dropdow'!$C$19:$E$19</xm:f>
          </x14:formula1>
          <xm:sqref>H19:Q19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tint="0.59999389629810485"/>
  </sheetPr>
  <dimension ref="A1:P42"/>
  <sheetViews>
    <sheetView showGridLines="0" zoomScaleNormal="100" workbookViewId="0">
      <pane ySplit="1" topLeftCell="A2" activePane="bottomLeft" state="frozen"/>
      <selection pane="bottomLeft"/>
      <selection activeCell="V22" sqref="V22"/>
    </sheetView>
  </sheetViews>
  <sheetFormatPr defaultColWidth="9.140625" defaultRowHeight="13.9"/>
  <cols>
    <col min="1" max="1" width="8.7109375" style="44" customWidth="1"/>
    <col min="2" max="2" width="50.7109375" style="44" customWidth="1"/>
    <col min="3" max="3" width="45.7109375" style="289" customWidth="1"/>
    <col min="4" max="4" width="8.7109375" style="44" customWidth="1"/>
    <col min="5" max="13" width="30.7109375" style="44" hidden="1" customWidth="1"/>
    <col min="14" max="16" width="30.7109375" style="44" customWidth="1"/>
    <col min="17" max="16384" width="9.140625" style="44"/>
  </cols>
  <sheetData>
    <row r="1" spans="1:16" ht="35.1" customHeight="1">
      <c r="A1" s="294"/>
      <c r="B1" s="905" t="s">
        <v>1100</v>
      </c>
      <c r="C1" s="905"/>
      <c r="D1" s="294"/>
      <c r="E1" s="312" t="s">
        <v>209</v>
      </c>
      <c r="F1" s="312"/>
      <c r="G1" s="312"/>
      <c r="H1" s="312"/>
      <c r="I1" s="312"/>
      <c r="J1" s="312"/>
      <c r="K1" s="312"/>
      <c r="L1" s="312"/>
      <c r="M1" s="312"/>
      <c r="N1" s="496"/>
      <c r="O1" s="496"/>
      <c r="P1" s="496"/>
    </row>
    <row r="2" spans="1:16" ht="90" customHeight="1">
      <c r="A2" s="294"/>
      <c r="B2" s="918" t="s">
        <v>1101</v>
      </c>
      <c r="C2" s="918"/>
      <c r="D2" s="294"/>
    </row>
    <row r="3" spans="1:16" ht="45" customHeight="1">
      <c r="A3" s="294"/>
      <c r="B3" s="1001" t="s">
        <v>1102</v>
      </c>
      <c r="C3" s="1001"/>
      <c r="D3" s="489"/>
    </row>
    <row r="4" spans="1:16" ht="15" customHeight="1">
      <c r="A4" s="294"/>
      <c r="B4" s="487" t="s">
        <v>1103</v>
      </c>
      <c r="C4" s="488" t="s">
        <v>25</v>
      </c>
      <c r="D4" s="296"/>
    </row>
    <row r="5" spans="1:16" ht="15" customHeight="1">
      <c r="A5" s="294"/>
      <c r="B5" s="487" t="s">
        <v>1104</v>
      </c>
      <c r="C5" s="488" t="s">
        <v>28</v>
      </c>
      <c r="D5" s="103"/>
    </row>
    <row r="6" spans="1:16" ht="12" customHeight="1">
      <c r="A6" s="294"/>
      <c r="B6" s="295"/>
      <c r="C6" s="295"/>
      <c r="D6" s="297"/>
    </row>
    <row r="7" spans="1:16" s="288" customFormat="1" ht="15" customHeight="1">
      <c r="A7" s="298"/>
      <c r="B7" s="521" t="s">
        <v>1105</v>
      </c>
      <c r="C7" s="306"/>
      <c r="D7" s="298"/>
    </row>
    <row r="8" spans="1:16" s="288" customFormat="1" ht="15" customHeight="1">
      <c r="A8" s="298"/>
      <c r="B8" s="811" t="s">
        <v>57</v>
      </c>
      <c r="C8" s="55">
        <f>'INTAKE - Project-Building(s)'!D10</f>
        <v>0</v>
      </c>
      <c r="D8" s="298"/>
    </row>
    <row r="9" spans="1:16" s="288" customFormat="1" ht="15" customHeight="1">
      <c r="A9" s="298"/>
      <c r="B9" s="811" t="s">
        <v>58</v>
      </c>
      <c r="C9" s="55">
        <f>'INTAKE - Project-Building(s)'!D11</f>
        <v>0</v>
      </c>
      <c r="D9" s="298"/>
    </row>
    <row r="10" spans="1:16" s="288" customFormat="1" ht="15" customHeight="1">
      <c r="A10" s="298"/>
      <c r="B10" s="811" t="s">
        <v>59</v>
      </c>
      <c r="C10" s="55">
        <f>'INTAKE - Project-Building(s)'!D12</f>
        <v>0</v>
      </c>
      <c r="D10" s="298"/>
    </row>
    <row r="11" spans="1:16" s="288" customFormat="1" ht="15" customHeight="1">
      <c r="A11" s="298"/>
      <c r="B11" s="811" t="s">
        <v>72</v>
      </c>
      <c r="C11" s="55">
        <f>'INTAKE - Project-Building(s)'!D24</f>
        <v>0</v>
      </c>
      <c r="D11" s="298"/>
    </row>
    <row r="12" spans="1:16" s="288" customFormat="1" ht="15" customHeight="1">
      <c r="A12" s="298"/>
      <c r="B12" s="811" t="s">
        <v>73</v>
      </c>
      <c r="C12" s="55">
        <f>'INTAKE - Project-Building(s)'!D25</f>
        <v>0</v>
      </c>
      <c r="D12" s="298"/>
    </row>
    <row r="13" spans="1:16" s="288" customFormat="1" ht="30" customHeight="1">
      <c r="A13" s="298"/>
      <c r="B13" s="811" t="s">
        <v>75</v>
      </c>
      <c r="C13" s="55">
        <f>'INTAKE - Project-Building(s)'!D27</f>
        <v>0</v>
      </c>
      <c r="D13" s="298"/>
    </row>
    <row r="14" spans="1:16">
      <c r="A14" s="294"/>
      <c r="B14" s="299"/>
      <c r="C14" s="300"/>
      <c r="D14" s="294"/>
    </row>
    <row r="15" spans="1:16">
      <c r="A15" s="294"/>
      <c r="B15" s="521" t="s">
        <v>1106</v>
      </c>
      <c r="C15" s="306" t="s">
        <v>1107</v>
      </c>
      <c r="D15" s="294"/>
    </row>
    <row r="16" spans="1:16" ht="30" customHeight="1">
      <c r="A16" s="294"/>
      <c r="B16" s="786" t="s">
        <v>1108</v>
      </c>
      <c r="C16" s="485"/>
      <c r="D16" s="297"/>
      <c r="E16" s="313" t="s">
        <v>1109</v>
      </c>
      <c r="F16" s="313" t="s">
        <v>1110</v>
      </c>
      <c r="G16" s="313" t="s">
        <v>1111</v>
      </c>
      <c r="H16" s="313" t="s">
        <v>1112</v>
      </c>
      <c r="I16" s="313" t="s">
        <v>1113</v>
      </c>
      <c r="J16" s="313" t="s">
        <v>1114</v>
      </c>
      <c r="K16" s="313" t="s">
        <v>1115</v>
      </c>
      <c r="L16" s="313" t="s">
        <v>1116</v>
      </c>
      <c r="M16" s="313" t="s">
        <v>1117</v>
      </c>
    </row>
    <row r="17" spans="1:13" ht="15" customHeight="1">
      <c r="A17" s="294"/>
      <c r="B17" s="43" t="s">
        <v>1118</v>
      </c>
      <c r="C17" s="485"/>
      <c r="D17" s="294"/>
    </row>
    <row r="18" spans="1:13" ht="45" customHeight="1">
      <c r="A18" s="294"/>
      <c r="B18" s="786" t="s">
        <v>1119</v>
      </c>
      <c r="C18" s="455"/>
      <c r="D18" s="294"/>
      <c r="E18" s="313" t="s">
        <v>1120</v>
      </c>
      <c r="F18" s="313" t="s">
        <v>1121</v>
      </c>
      <c r="G18" s="313" t="s">
        <v>1122</v>
      </c>
      <c r="H18" s="313" t="s">
        <v>1123</v>
      </c>
      <c r="I18" s="313" t="s">
        <v>1124</v>
      </c>
      <c r="J18" s="313" t="s">
        <v>1125</v>
      </c>
      <c r="K18" s="313" t="s">
        <v>1126</v>
      </c>
      <c r="L18" s="313" t="s">
        <v>1127</v>
      </c>
      <c r="M18" s="313" t="s">
        <v>1128</v>
      </c>
    </row>
    <row r="19" spans="1:13" ht="45" customHeight="1">
      <c r="A19" s="294"/>
      <c r="B19" s="786" t="s">
        <v>1129</v>
      </c>
      <c r="C19" s="485"/>
      <c r="D19" s="294"/>
    </row>
    <row r="20" spans="1:13" ht="45" customHeight="1">
      <c r="A20" s="294"/>
      <c r="B20" s="811" t="s">
        <v>1130</v>
      </c>
      <c r="C20" s="485"/>
      <c r="D20" s="294"/>
    </row>
    <row r="21" spans="1:13" ht="45" customHeight="1">
      <c r="A21" s="294"/>
      <c r="B21" s="811" t="s">
        <v>1131</v>
      </c>
      <c r="C21" s="485"/>
      <c r="D21" s="294"/>
    </row>
    <row r="22" spans="1:13" ht="45" customHeight="1">
      <c r="A22" s="294"/>
      <c r="B22" s="811" t="s">
        <v>1132</v>
      </c>
      <c r="C22" s="485"/>
      <c r="D22" s="294"/>
    </row>
    <row r="23" spans="1:13" ht="18.75" customHeight="1">
      <c r="A23" s="294"/>
      <c r="B23" s="301"/>
      <c r="C23" s="302"/>
      <c r="D23" s="294"/>
    </row>
    <row r="24" spans="1:13">
      <c r="A24" s="294"/>
      <c r="B24" s="521" t="s">
        <v>1133</v>
      </c>
      <c r="C24" s="306" t="s">
        <v>1107</v>
      </c>
      <c r="D24" s="294"/>
    </row>
    <row r="25" spans="1:13" ht="30" customHeight="1">
      <c r="A25" s="294"/>
      <c r="B25" s="786" t="s">
        <v>1108</v>
      </c>
      <c r="C25" s="485"/>
      <c r="D25" s="297"/>
      <c r="E25" s="313" t="s">
        <v>1109</v>
      </c>
      <c r="F25" s="313" t="s">
        <v>1110</v>
      </c>
      <c r="G25" s="313" t="s">
        <v>1111</v>
      </c>
      <c r="H25" s="313" t="s">
        <v>1112</v>
      </c>
      <c r="I25" s="313" t="s">
        <v>1113</v>
      </c>
      <c r="J25" s="313" t="s">
        <v>1114</v>
      </c>
      <c r="K25" s="313" t="s">
        <v>1115</v>
      </c>
      <c r="L25" s="313" t="s">
        <v>1116</v>
      </c>
      <c r="M25" s="313" t="s">
        <v>1117</v>
      </c>
    </row>
    <row r="26" spans="1:13" ht="15" customHeight="1">
      <c r="A26" s="294"/>
      <c r="B26" s="43" t="s">
        <v>1118</v>
      </c>
      <c r="C26" s="485"/>
      <c r="D26" s="294"/>
    </row>
    <row r="27" spans="1:13" ht="45" customHeight="1">
      <c r="A27" s="294"/>
      <c r="B27" s="786" t="s">
        <v>1119</v>
      </c>
      <c r="C27" s="485"/>
      <c r="D27" s="294"/>
      <c r="E27" s="313" t="s">
        <v>1120</v>
      </c>
      <c r="F27" s="313" t="s">
        <v>1121</v>
      </c>
      <c r="G27" s="313" t="s">
        <v>1122</v>
      </c>
      <c r="H27" s="313" t="s">
        <v>1123</v>
      </c>
      <c r="I27" s="313" t="s">
        <v>1124</v>
      </c>
      <c r="J27" s="313" t="s">
        <v>1125</v>
      </c>
      <c r="K27" s="313" t="s">
        <v>1126</v>
      </c>
      <c r="L27" s="313" t="s">
        <v>1127</v>
      </c>
      <c r="M27" s="313" t="s">
        <v>1128</v>
      </c>
    </row>
    <row r="28" spans="1:13" ht="45" customHeight="1">
      <c r="A28" s="294"/>
      <c r="B28" s="786" t="s">
        <v>1129</v>
      </c>
      <c r="C28" s="485"/>
      <c r="D28" s="294"/>
    </row>
    <row r="29" spans="1:13" ht="45" customHeight="1">
      <c r="A29" s="294"/>
      <c r="B29" s="811" t="s">
        <v>1130</v>
      </c>
      <c r="C29" s="485"/>
      <c r="D29" s="294"/>
    </row>
    <row r="30" spans="1:13" ht="45" customHeight="1">
      <c r="A30" s="294"/>
      <c r="B30" s="811" t="s">
        <v>1131</v>
      </c>
      <c r="C30" s="485"/>
      <c r="D30" s="294"/>
    </row>
    <row r="31" spans="1:13" ht="45" customHeight="1">
      <c r="A31" s="294"/>
      <c r="B31" s="811" t="s">
        <v>1132</v>
      </c>
      <c r="C31" s="485"/>
      <c r="D31" s="294"/>
    </row>
    <row r="32" spans="1:13" ht="19.5" customHeight="1">
      <c r="A32" s="294"/>
      <c r="B32" s="304"/>
      <c r="C32" s="305"/>
      <c r="D32" s="294"/>
    </row>
    <row r="33" spans="1:6" s="288" customFormat="1" ht="15" customHeight="1">
      <c r="A33" s="298"/>
      <c r="B33" s="490" t="s">
        <v>1134</v>
      </c>
      <c r="C33" s="486"/>
      <c r="D33" s="298"/>
    </row>
    <row r="34" spans="1:6" s="288" customFormat="1" ht="15" customHeight="1">
      <c r="A34" s="298"/>
      <c r="B34" s="307" t="s">
        <v>1135</v>
      </c>
      <c r="C34" s="491"/>
      <c r="D34" s="298"/>
      <c r="E34" s="313" t="s">
        <v>242</v>
      </c>
      <c r="F34" s="313" t="s">
        <v>1136</v>
      </c>
    </row>
    <row r="35" spans="1:6" s="288" customFormat="1" ht="45" customHeight="1">
      <c r="A35" s="298"/>
      <c r="B35" s="307" t="s">
        <v>1137</v>
      </c>
      <c r="C35" s="309"/>
      <c r="D35" s="298"/>
    </row>
    <row r="36" spans="1:6" s="288" customFormat="1" ht="15" customHeight="1">
      <c r="A36" s="298"/>
      <c r="B36" s="307" t="s">
        <v>1138</v>
      </c>
      <c r="C36" s="308"/>
      <c r="D36" s="298"/>
      <c r="E36" s="313" t="s">
        <v>242</v>
      </c>
      <c r="F36" s="313" t="s">
        <v>1136</v>
      </c>
    </row>
    <row r="37" spans="1:6" s="288" customFormat="1" ht="45" customHeight="1">
      <c r="A37" s="298"/>
      <c r="B37" s="307" t="s">
        <v>1137</v>
      </c>
      <c r="C37" s="309"/>
      <c r="D37" s="298"/>
    </row>
    <row r="38" spans="1:6" s="288" customFormat="1" ht="15" customHeight="1">
      <c r="A38" s="298"/>
      <c r="B38" s="307" t="s">
        <v>1139</v>
      </c>
      <c r="C38" s="309"/>
      <c r="D38" s="298"/>
    </row>
    <row r="39" spans="1:6" s="288" customFormat="1" ht="30" customHeight="1">
      <c r="A39" s="298"/>
      <c r="B39" s="310" t="s">
        <v>1140</v>
      </c>
      <c r="C39" s="309"/>
      <c r="D39" s="298"/>
    </row>
    <row r="40" spans="1:6" s="288" customFormat="1" ht="15" customHeight="1">
      <c r="A40" s="298"/>
      <c r="B40" s="307" t="s">
        <v>657</v>
      </c>
      <c r="C40" s="311"/>
      <c r="D40" s="298"/>
    </row>
    <row r="41" spans="1:6">
      <c r="A41" s="294"/>
      <c r="B41" s="294"/>
      <c r="C41" s="303"/>
      <c r="D41" s="294"/>
    </row>
    <row r="42" spans="1:6">
      <c r="A42" s="294"/>
      <c r="B42" s="294"/>
      <c r="C42" s="303"/>
      <c r="D42" s="294"/>
    </row>
  </sheetData>
  <sheetProtection algorithmName="SHA-512" hashValue="rIBfExBM55h6i3iIKlfJO2OvQ8MiA3VApZQJhDIQeT+wJiyJuxnv9sTd9P0TSH8lfo6vq9KeZPjdH5PW2VqEBQ==" saltValue="orXsqdIaEFFiRieKf2DiyA==" spinCount="100000" sheet="1" sort="0" autoFilter="0"/>
  <mergeCells count="3">
    <mergeCell ref="B1:C1"/>
    <mergeCell ref="B2:C2"/>
    <mergeCell ref="B3:C3"/>
  </mergeCells>
  <dataValidations count="5">
    <dataValidation type="list" allowBlank="1" showInputMessage="1" showErrorMessage="1" sqref="C36" xr:uid="{00000000-0002-0000-0800-000000000000}">
      <formula1>$E$36:$F$36</formula1>
    </dataValidation>
    <dataValidation type="list" allowBlank="1" showInputMessage="1" showErrorMessage="1" sqref="C18" xr:uid="{00000000-0002-0000-0800-000002000000}">
      <formula1>$E$18:$M$18</formula1>
    </dataValidation>
    <dataValidation type="list" allowBlank="1" showInputMessage="1" showErrorMessage="1" sqref="C25 C16" xr:uid="{00000000-0002-0000-0800-000003000000}">
      <formula1>$E$25:$M$25</formula1>
    </dataValidation>
    <dataValidation type="list" allowBlank="1" showInputMessage="1" showErrorMessage="1" sqref="C27" xr:uid="{00000000-0002-0000-0800-000004000000}">
      <formula1>$E$27:$M$27</formula1>
    </dataValidation>
    <dataValidation type="list" allowBlank="1" showInputMessage="1" showErrorMessage="1" sqref="C34" xr:uid="{00000000-0002-0000-0800-000005000000}">
      <formula1>$E$34:$F$34</formula1>
    </dataValidation>
  </dataValidations>
  <hyperlinks>
    <hyperlink ref="C4" r:id="rId1" xr:uid="{00000000-0004-0000-0800-000000000000}"/>
    <hyperlink ref="C5" r:id="rId2" xr:uid="{00000000-0004-0000-0800-000001000000}"/>
  </hyperlinks>
  <pageMargins left="0.7" right="2.375" top="0.51041666666666696" bottom="0.75" header="0.3" footer="0.3"/>
  <pageSetup scale="63" orientation="portrait" r:id="rId3"/>
  <headerFooter>
    <oddHeader>&amp;LDESIGN WAIVER&amp;RPage &amp;P</oddHeader>
    <oddFooter>&amp;LHPD Design Guidelines - Mod Rehab&amp;RVersion 1.1</oddFooter>
  </headerFooter>
  <rowBreaks count="1" manualBreakCount="1">
    <brk id="2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446CC6322EE649981FA3B019705181" ma:contentTypeVersion="16" ma:contentTypeDescription="Create a new document." ma:contentTypeScope="" ma:versionID="40906667e46d5c2629d349178bc89352">
  <xsd:schema xmlns:xsd="http://www.w3.org/2001/XMLSchema" xmlns:xs="http://www.w3.org/2001/XMLSchema" xmlns:p="http://schemas.microsoft.com/office/2006/metadata/properties" xmlns:ns2="3febc571-999e-4e71-a978-107aef08847b" xmlns:ns3="43bfd20f-d862-49f9-bdf7-0539a0231ce1" targetNamespace="http://schemas.microsoft.com/office/2006/metadata/properties" ma:root="true" ma:fieldsID="07079403e3ef7c52b298ee81a8ce0eb3" ns2:_="" ns3:_="">
    <xsd:import namespace="3febc571-999e-4e71-a978-107aef08847b"/>
    <xsd:import namespace="43bfd20f-d862-49f9-bdf7-0539a0231ce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ebc571-999e-4e71-a978-107aef0884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3bfd20f-d862-49f9-bdf7-0539a0231c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c60ffd7-866a-4bb5-b0db-9980088c1e43}" ma:internalName="TaxCatchAll" ma:showField="CatchAllData" ma:web="43bfd20f-d862-49f9-bdf7-0539a0231c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43bfd20f-d862-49f9-bdf7-0539a0231ce1">
      <UserInfo>
        <DisplayName>Heo, Jean (HPD)</DisplayName>
        <AccountId>27</AccountId>
        <AccountType/>
      </UserInfo>
    </SharedWithUsers>
    <lcf76f155ced4ddcb4097134ff3c332f xmlns="3febc571-999e-4e71-a978-107aef08847b">
      <Terms xmlns="http://schemas.microsoft.com/office/infopath/2007/PartnerControls"/>
    </lcf76f155ced4ddcb4097134ff3c332f>
    <TaxCatchAll xmlns="43bfd20f-d862-49f9-bdf7-0539a0231ce1" xsi:nil="true"/>
    <link xmlns="3febc571-999e-4e71-a978-107aef08847b">
      <Url xsi:nil="true"/>
      <Description xsi:nil="true"/>
    </link>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93DF75-0231-40FD-A64E-7F52263C7C03}"/>
</file>

<file path=customXml/itemProps2.xml><?xml version="1.0" encoding="utf-8"?>
<ds:datastoreItem xmlns:ds="http://schemas.openxmlformats.org/officeDocument/2006/customXml" ds:itemID="{386A0E9F-32B4-4914-960E-26BF1FF3ED7D}"/>
</file>

<file path=customXml/itemProps3.xml><?xml version="1.0" encoding="utf-8"?>
<ds:datastoreItem xmlns:ds="http://schemas.openxmlformats.org/officeDocument/2006/customXml" ds:itemID="{116C50BD-ABE4-4FFF-AD7D-5B9FDF4756D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Heo, Jean</dc:creator>
  <cp:keywords/>
  <dc:description/>
  <cp:lastModifiedBy/>
  <cp:revision/>
  <dcterms:created xsi:type="dcterms:W3CDTF">2022-07-21T15:49:04Z</dcterms:created>
  <dcterms:modified xsi:type="dcterms:W3CDTF">2025-10-31T15:54:10Z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0x01010093446CC6322EE649981FA3B019705181</vt:lpwstr>
  </property>
  <property fmtid="{D5CDD505-2E9C-101B-9397-08002B2CF9AE}" pid="3" name="MediaServiceImageTags">
    <vt:lpwstr/>
  </property>
  <property fmtid="{D5CDD505-2E9C-101B-9397-08002B2CF9AE}" pid="4" name="MSIP_Label_ebba276f-0474-4e48-a2bc-69b0eb22318c_Enabled">
    <vt:lpwstr>true</vt:lpwstr>
  </property>
  <property fmtid="{D5CDD505-2E9C-101B-9397-08002B2CF9AE}" pid="5" name="MSIP_Label_ebba276f-0474-4e48-a2bc-69b0eb22318c_SetDate">
    <vt:lpwstr>2024-07-18T16:10:28Z</vt:lpwstr>
  </property>
  <property fmtid="{D5CDD505-2E9C-101B-9397-08002B2CF9AE}" pid="6" name="MSIP_Label_ebba276f-0474-4e48-a2bc-69b0eb22318c_Method">
    <vt:lpwstr>Standard</vt:lpwstr>
  </property>
  <property fmtid="{D5CDD505-2E9C-101B-9397-08002B2CF9AE}" pid="7" name="MSIP_Label_ebba276f-0474-4e48-a2bc-69b0eb22318c_Name">
    <vt:lpwstr>Non-Restricted-Main</vt:lpwstr>
  </property>
  <property fmtid="{D5CDD505-2E9C-101B-9397-08002B2CF9AE}" pid="8" name="MSIP_Label_ebba276f-0474-4e48-a2bc-69b0eb22318c_SiteId">
    <vt:lpwstr>32f56fc7-5f81-4e22-a95b-15da66513bef</vt:lpwstr>
  </property>
  <property fmtid="{D5CDD505-2E9C-101B-9397-08002B2CF9AE}" pid="9" name="MSIP_Label_ebba276f-0474-4e48-a2bc-69b0eb22318c_ActionId">
    <vt:lpwstr>fb8002e4-dec4-4fce-9694-9874138a74ef</vt:lpwstr>
  </property>
  <property fmtid="{D5CDD505-2E9C-101B-9397-08002B2CF9AE}" pid="10" name="MSIP_Label_ebba276f-0474-4e48-a2bc-69b0eb22318c_ContentBits">
    <vt:lpwstr>0</vt:lpwstr>
  </property>
</Properties>
</file>