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kovac\Documents\"/>
    </mc:Choice>
  </mc:AlternateContent>
  <xr:revisionPtr revIDLastSave="0" documentId="8_{B8CA0917-6C05-4BEE-904A-BBB0360186AC}" xr6:coauthVersionLast="47" xr6:coauthVersionMax="47" xr10:uidLastSave="{00000000-0000-0000-0000-000000000000}"/>
  <bookViews>
    <workbookView xWindow="-28920" yWindow="-120" windowWidth="29040" windowHeight="15720" tabRatio="856" xr2:uid="{00000000-000D-0000-FFFF-FFFF00000000}"/>
  </bookViews>
  <sheets>
    <sheet name="Summary-Page 1" sheetId="1" r:id="rId1"/>
    <sheet name="Salary-Page 2" sheetId="2" r:id="rId2"/>
    <sheet name="Fringe-Non staff Serv-Page 3" sheetId="3" r:id="rId3"/>
    <sheet name="OTPS-Page4" sheetId="4" r:id="rId4"/>
    <sheet name="Additional Info- Page 3" sheetId="6" r:id="rId5"/>
    <sheet name="Title Codes" sheetId="5" r:id="rId6"/>
  </sheets>
  <definedNames>
    <definedName name="_Fill" localSheetId="2" hidden="1">'Fringe-Non staff Serv-Page 3'!$B$20:$B$31</definedName>
    <definedName name="_xlnm.Print_Area" localSheetId="4">'Additional Info- Page 3'!$A$1:$F$49</definedName>
    <definedName name="_xlnm.Print_Area" localSheetId="2">'Fringe-Non staff Serv-Page 3'!$A$1:$G$50</definedName>
    <definedName name="_xlnm.Print_Area" localSheetId="3">'OTPS-Page4'!$A$1:$H$62</definedName>
    <definedName name="_xlnm.Print_Area" localSheetId="1">'Salary-Page 2'!$A$1:$J$46</definedName>
    <definedName name="_xlnm.Print_Area" localSheetId="0">'Summary-Page 1'!$A$1:$H$51</definedName>
    <definedName name="_xlnm.Print_Area" localSheetId="5">'Title Codes'!$A$1:$I$127</definedName>
    <definedName name="Z_794A2220_0D2C_11D3_B0D5_0004ACA257E6_.wvu.PrintArea" localSheetId="2" hidden="1">'Fringe-Non staff Serv-Page 3'!$A$1:$G$50</definedName>
    <definedName name="Z_794A2220_0D2C_11D3_B0D5_0004ACA257E6_.wvu.PrintArea" localSheetId="1" hidden="1">'Salary-Page 2'!$B$1:$J$47</definedName>
    <definedName name="Z_C814F1E0_DDE9_11D2_A601_00A024C82E2A_.wvu.PrintArea" localSheetId="2" hidden="1">'Fringe-Non staff Serv-Page 3'!$A$1:$G$50</definedName>
    <definedName name="Z_C814F1E0_DDE9_11D2_A601_00A024C82E2A_.wvu.PrintArea" localSheetId="1" hidden="1">'Salary-Page 2'!$B$1:$J$47</definedName>
  </definedNames>
  <calcPr calcId="191029"/>
  <customWorkbookViews>
    <customWorkbookView name="FMS - Personal View" guid="{794A2220-0D2C-11D3-B0D5-0004ACA257E6}" mergeInterval="0" personalView="1" maximized="1" windowWidth="796" windowHeight="438" tabRatio="681" activeSheetId="1"/>
    <customWorkbookView name="DYCD - Personal View" guid="{C814F1E0-DDE9-11D2-A601-00A024C82E2A}" mergeInterval="0" personalView="1" maximized="1" windowWidth="636" windowHeight="318" tabRatio="68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E41" i="1" s="1"/>
  <c r="F39" i="4"/>
  <c r="G39" i="4" s="1"/>
  <c r="F28" i="4"/>
  <c r="G28" i="4" s="1"/>
  <c r="H45" i="4" l="1"/>
  <c r="A1" i="2" l="1"/>
  <c r="A1" i="3" s="1"/>
  <c r="A1" i="4" s="1"/>
  <c r="B1" i="6" s="1"/>
  <c r="F2" i="6" l="1"/>
  <c r="F11" i="3" l="1"/>
  <c r="F23" i="1" s="1"/>
  <c r="F40" i="1"/>
  <c r="E40" i="1" s="1"/>
  <c r="J24" i="2"/>
  <c r="J42" i="2" s="1"/>
  <c r="F22" i="1" s="1"/>
  <c r="E22" i="1" s="1"/>
  <c r="J41" i="2"/>
  <c r="G14" i="3"/>
  <c r="G24" i="1" s="1"/>
  <c r="E23" i="1"/>
  <c r="F37" i="1"/>
  <c r="G15" i="4"/>
  <c r="F35" i="1" s="1"/>
  <c r="E35" i="1" s="1"/>
  <c r="E19" i="3"/>
  <c r="G35" i="4"/>
  <c r="F38" i="1" s="1"/>
  <c r="E38" i="1" s="1"/>
  <c r="E27" i="3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7" i="2"/>
  <c r="E38" i="3"/>
  <c r="F44" i="3"/>
  <c r="F31" i="1" s="1"/>
  <c r="E31" i="1" s="1"/>
  <c r="J2" i="2"/>
  <c r="F3" i="6"/>
  <c r="F4" i="6"/>
  <c r="J3" i="2"/>
  <c r="J4" i="2"/>
  <c r="H2" i="4"/>
  <c r="F33" i="3"/>
  <c r="F29" i="1"/>
  <c r="E29" i="1" s="1"/>
  <c r="F34" i="1"/>
  <c r="E34" i="1" s="1"/>
  <c r="F53" i="4"/>
  <c r="E43" i="1" s="1"/>
  <c r="F43" i="1" s="1"/>
  <c r="H50" i="4"/>
  <c r="G42" i="1" s="1"/>
  <c r="E42" i="1" s="1"/>
  <c r="H47" i="4"/>
  <c r="G41" i="1" s="1"/>
  <c r="G37" i="4"/>
  <c r="F39" i="1" s="1"/>
  <c r="E39" i="1" s="1"/>
  <c r="G24" i="4"/>
  <c r="F36" i="1" s="1"/>
  <c r="E36" i="1" s="1"/>
  <c r="G2" i="3"/>
  <c r="G3" i="3"/>
  <c r="G4" i="3"/>
  <c r="H3" i="4"/>
  <c r="H4" i="4"/>
  <c r="G11" i="4"/>
  <c r="F8" i="3" l="1"/>
  <c r="F9" i="3"/>
  <c r="F38" i="3"/>
  <c r="F30" i="1" s="1"/>
  <c r="E30" i="1" s="1"/>
  <c r="F19" i="3"/>
  <c r="F27" i="1" s="1"/>
  <c r="E27" i="1" s="1"/>
  <c r="F27" i="3"/>
  <c r="F28" i="1" s="1"/>
  <c r="E28" i="1" s="1"/>
  <c r="E24" i="1"/>
  <c r="E25" i="1" s="1"/>
  <c r="G25" i="1"/>
  <c r="G44" i="1"/>
  <c r="G46" i="1" s="1"/>
  <c r="E37" i="1"/>
  <c r="F44" i="1"/>
  <c r="F25" i="1"/>
  <c r="F10" i="3"/>
  <c r="E32" i="1" l="1"/>
  <c r="F32" i="1"/>
  <c r="F46" i="1" s="1"/>
  <c r="E44" i="1"/>
  <c r="G11" i="3"/>
  <c r="E46" i="1" l="1"/>
  <c r="D51" i="4" s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Rabiner</author>
  </authors>
  <commentList>
    <comment ref="C16" authorId="0" shapeId="0" xr:uid="{00000000-0006-0000-0000-000001000000}">
      <text>
        <r>
          <rPr>
            <sz val="8"/>
            <color indexed="81"/>
            <rFont val="Tahoma"/>
            <family val="2"/>
          </rPr>
          <t>Please enter the date in the format: mm/dd/yy</t>
        </r>
      </text>
    </comment>
    <comment ref="E1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Please enter the date in the format: mm/dd/yy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lpantages</author>
    <author>nzsantiago</author>
  </authors>
  <commentList>
    <comment ref="E1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Please Note:
This field is a calculation from Consultants line 1,2,3,4 and cannot be changed manually.
</t>
        </r>
      </text>
    </comment>
    <comment ref="E27" authorId="1" shapeId="0" xr:uid="{00000000-0006-0000-0200-000002000000}">
      <text>
        <r>
          <rPr>
            <sz val="8"/>
            <color indexed="81"/>
            <rFont val="Tahoma"/>
            <family val="2"/>
          </rPr>
          <t>Please Note: This field is a calculation from Sub-contractors line 1,2,3 and cannot be changed manually.</t>
        </r>
      </text>
    </comment>
    <comment ref="E38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Please Note: This field is a calculation from Vendors line 1, 2, 3 and cannot be changed manually.
</t>
        </r>
      </text>
    </comment>
  </commentList>
</comments>
</file>

<file path=xl/sharedStrings.xml><?xml version="1.0" encoding="utf-8"?>
<sst xmlns="http://schemas.openxmlformats.org/spreadsheetml/2006/main" count="635" uniqueCount="558">
  <si>
    <t>Address:</t>
  </si>
  <si>
    <t>Date Approved</t>
  </si>
  <si>
    <t>Approved by CAFD</t>
  </si>
  <si>
    <t>TOTAL</t>
  </si>
  <si>
    <t>PROGRAM</t>
  </si>
  <si>
    <t>Account Code</t>
  </si>
  <si>
    <t>PERSONNEL SERVICES</t>
  </si>
  <si>
    <t>BUDGET</t>
  </si>
  <si>
    <t>ADMINISTERED</t>
  </si>
  <si>
    <t xml:space="preserve">1100  </t>
  </si>
  <si>
    <t>Salaries and Wages</t>
  </si>
  <si>
    <t xml:space="preserve">1200  </t>
  </si>
  <si>
    <t xml:space="preserve">1300  </t>
  </si>
  <si>
    <t>Central Insurance Package</t>
  </si>
  <si>
    <t>TOTAL PERSONNEL SERVICES</t>
  </si>
  <si>
    <t xml:space="preserve">2200  </t>
  </si>
  <si>
    <t xml:space="preserve">2300  </t>
  </si>
  <si>
    <t>Stipends</t>
  </si>
  <si>
    <t>OTHER THAN PERSONNEL SERVICES</t>
  </si>
  <si>
    <t xml:space="preserve">3100  </t>
  </si>
  <si>
    <t>Consumable Supplies</t>
  </si>
  <si>
    <t xml:space="preserve">3200  </t>
  </si>
  <si>
    <t>Equipment Purchases</t>
  </si>
  <si>
    <t xml:space="preserve">3300  </t>
  </si>
  <si>
    <t>Equipment  Other</t>
  </si>
  <si>
    <t xml:space="preserve">3400  </t>
  </si>
  <si>
    <t xml:space="preserve">3500  </t>
  </si>
  <si>
    <t>Travel</t>
  </si>
  <si>
    <t xml:space="preserve">3600  </t>
  </si>
  <si>
    <t>Utilities &amp; Telephone</t>
  </si>
  <si>
    <t xml:space="preserve">3700  </t>
  </si>
  <si>
    <t xml:space="preserve">3800  </t>
  </si>
  <si>
    <t>TOTAL OTHER THAN PERSONNEL SERVICES</t>
  </si>
  <si>
    <t>TOTAL DYCD COSTS</t>
  </si>
  <si>
    <t>Page 1 of 4</t>
  </si>
  <si>
    <t>Total Budgeted Salaries</t>
  </si>
  <si>
    <t>CENTRALLY</t>
  </si>
  <si>
    <t xml:space="preserve">FRINGE BENEFITS </t>
  </si>
  <si>
    <t>Page 2 of 4</t>
  </si>
  <si>
    <t>Acct Code</t>
  </si>
  <si>
    <t>C O N S U M A B L E  S U P P L I E S</t>
  </si>
  <si>
    <t>EQUIPMENT OTHER</t>
  </si>
  <si>
    <t>T R A V E L</t>
  </si>
  <si>
    <t>TOTAL UTILITIES AND TELEPHONE</t>
  </si>
  <si>
    <t>Page 4 of 4</t>
  </si>
  <si>
    <t>Funding Component:</t>
  </si>
  <si>
    <t>DYCD ID #:</t>
  </si>
  <si>
    <t>Budget Code:</t>
  </si>
  <si>
    <t>Name of CBO:</t>
  </si>
  <si>
    <t>Tel #:</t>
  </si>
  <si>
    <t>Fiscal Officer:</t>
  </si>
  <si>
    <t>EIN:</t>
  </si>
  <si>
    <t>SUI #:</t>
  </si>
  <si>
    <t>Through:</t>
  </si>
  <si>
    <t>Operating Period:</t>
  </si>
  <si>
    <t>Amendment #:</t>
  </si>
  <si>
    <t>In-Kind Contribution:</t>
  </si>
  <si>
    <t>Fiscal Agent Services</t>
  </si>
  <si>
    <t>FISCAL AGENT SERVICES</t>
  </si>
  <si>
    <t>Audit Costs</t>
  </si>
  <si>
    <t xml:space="preserve">3900  </t>
  </si>
  <si>
    <t xml:space="preserve">4000  </t>
  </si>
  <si>
    <t>TOTAL DYCD</t>
  </si>
  <si>
    <t>Page 3 of 4</t>
  </si>
  <si>
    <t>Hourly Rate</t>
  </si>
  <si>
    <t>Total Hours for Budget Period</t>
  </si>
  <si>
    <t>Total Amount Part Time Staff</t>
  </si>
  <si>
    <t># Of Pos.</t>
  </si>
  <si>
    <t>Annual Salary</t>
  </si>
  <si>
    <t>% Applied to DYCD</t>
  </si>
  <si>
    <t>Total DYCD Cost</t>
  </si>
  <si>
    <t>Title Code</t>
  </si>
  <si>
    <t>Full Time Employees Only</t>
  </si>
  <si>
    <t>Sub-Total</t>
  </si>
  <si>
    <t>FRINGE BENEFITS</t>
  </si>
  <si>
    <t>AUDIT COSTS **</t>
  </si>
  <si>
    <t xml:space="preserve">Fax #: </t>
  </si>
  <si>
    <t xml:space="preserve">Tel #: </t>
  </si>
  <si>
    <t xml:space="preserve"> # of Months</t>
  </si>
  <si>
    <t>FA Name:</t>
  </si>
  <si>
    <t>AA</t>
  </si>
  <si>
    <t>ADMINISTRATIVE ASSISTANT</t>
  </si>
  <si>
    <t>AB</t>
  </si>
  <si>
    <t>ASSISTANT BOOKKEEPER</t>
  </si>
  <si>
    <t>AC</t>
  </si>
  <si>
    <t>ACCOUNT SPECIALIST</t>
  </si>
  <si>
    <t>AD</t>
  </si>
  <si>
    <t>ADMINISTRATOR</t>
  </si>
  <si>
    <t>AE</t>
  </si>
  <si>
    <t>ASSISTANT EXECUTIVE DIRECTOR</t>
  </si>
  <si>
    <t>AI</t>
  </si>
  <si>
    <t>ARTISTIC INSTRUCTOR</t>
  </si>
  <si>
    <t>AP</t>
  </si>
  <si>
    <t>AFTER SCHOOL PROGRAM DIRECTOR</t>
  </si>
  <si>
    <t>AR</t>
  </si>
  <si>
    <t>ART SPECIALIST – ARTS PARTNER</t>
  </si>
  <si>
    <t>AS</t>
  </si>
  <si>
    <t>ACTIVITY SPECIALIST</t>
  </si>
  <si>
    <t>AT</t>
  </si>
  <si>
    <t>ATTENDANT</t>
  </si>
  <si>
    <t>AX</t>
  </si>
  <si>
    <t>ACTOR</t>
  </si>
  <si>
    <t>BA</t>
  </si>
  <si>
    <t>BA CASE PLANNER</t>
  </si>
  <si>
    <t>BK</t>
  </si>
  <si>
    <t>BOOKKEEPER</t>
  </si>
  <si>
    <t>BM</t>
  </si>
  <si>
    <t>BUDGET MANAGER</t>
  </si>
  <si>
    <t>BS</t>
  </si>
  <si>
    <t>BILINGUAL SPECIALIST</t>
  </si>
  <si>
    <t>CA</t>
  </si>
  <si>
    <t>COACHES</t>
  </si>
  <si>
    <t>CC</t>
  </si>
  <si>
    <t>CHILD CARE PROVIDER</t>
  </si>
  <si>
    <t>CI</t>
  </si>
  <si>
    <t>CAMP INSTRUCTOR</t>
  </si>
  <si>
    <t>CK</t>
  </si>
  <si>
    <t>COOK</t>
  </si>
  <si>
    <t>CL</t>
  </si>
  <si>
    <t>CLERK</t>
  </si>
  <si>
    <t>CM</t>
  </si>
  <si>
    <t>CONTRACT MANAGER</t>
  </si>
  <si>
    <t>CO</t>
  </si>
  <si>
    <t>COUNSELOR</t>
  </si>
  <si>
    <t>CP</t>
  </si>
  <si>
    <t>CASE PLANNER</t>
  </si>
  <si>
    <t>CR</t>
  </si>
  <si>
    <t>COORDINATOR</t>
  </si>
  <si>
    <t>CS</t>
  </si>
  <si>
    <t>COUNSELING SPECIALIST</t>
  </si>
  <si>
    <t>CT</t>
  </si>
  <si>
    <t>CONTROLLER</t>
  </si>
  <si>
    <t>CU</t>
  </si>
  <si>
    <t>CUSTODIAN</t>
  </si>
  <si>
    <t>CW</t>
  </si>
  <si>
    <t>CASE WORKER</t>
  </si>
  <si>
    <t>DC</t>
  </si>
  <si>
    <t>DRUG COUNSELOR</t>
  </si>
  <si>
    <t>DD</t>
  </si>
  <si>
    <t>DEPUTY DIRECTOR</t>
  </si>
  <si>
    <t>DE</t>
  </si>
  <si>
    <t>DIRECTOR</t>
  </si>
  <si>
    <t>DF</t>
  </si>
  <si>
    <t>DIRECTOR OF FINANCE</t>
  </si>
  <si>
    <t>DI</t>
  </si>
  <si>
    <t>DANCE INSTRUCTOR</t>
  </si>
  <si>
    <t>DP</t>
  </si>
  <si>
    <t>DIRECTOR OF PERSONNEL</t>
  </si>
  <si>
    <t>DR</t>
  </si>
  <si>
    <t>DOCTOR</t>
  </si>
  <si>
    <t>DS</t>
  </si>
  <si>
    <t>DEVELOPMENT SPECIALIST</t>
  </si>
  <si>
    <t>DT</t>
  </si>
  <si>
    <t>DIRECTOR OF PROGRAM AND JOB DEVELOPMENT</t>
  </si>
  <si>
    <t>DV</t>
  </si>
  <si>
    <t>DRIVER</t>
  </si>
  <si>
    <t>EA</t>
  </si>
  <si>
    <t>EDUCATIONAL ADVISOR</t>
  </si>
  <si>
    <t>EC</t>
  </si>
  <si>
    <t>EDUCATION COORDINATOR (TEACHER LICENSE)</t>
  </si>
  <si>
    <t>ED</t>
  </si>
  <si>
    <t>EXECUTIVE DIRECTOR</t>
  </si>
  <si>
    <t>EI</t>
  </si>
  <si>
    <t>EDITOR</t>
  </si>
  <si>
    <t>EP</t>
  </si>
  <si>
    <t>EXHIBITION PREPARER</t>
  </si>
  <si>
    <t>ES</t>
  </si>
  <si>
    <t>EMPLOYMENT/EDUCATION SPECIALIST</t>
  </si>
  <si>
    <t>FA</t>
  </si>
  <si>
    <t>FACILITATOR</t>
  </si>
  <si>
    <t>FC</t>
  </si>
  <si>
    <t>FAMILY COUNSELOR</t>
  </si>
  <si>
    <t>FD</t>
  </si>
  <si>
    <t>FOSTER CARE DIRECTOR</t>
  </si>
  <si>
    <t>FO</t>
  </si>
  <si>
    <t>FISCAL OFFICER</t>
  </si>
  <si>
    <t>FW</t>
  </si>
  <si>
    <t>FAMILY WORKER</t>
  </si>
  <si>
    <t>GL</t>
  </si>
  <si>
    <t>GROUP LEADER</t>
  </si>
  <si>
    <t>GW</t>
  </si>
  <si>
    <t>GROUP WORKER</t>
  </si>
  <si>
    <t>HC</t>
  </si>
  <si>
    <t>HEALTH COUNSELOR</t>
  </si>
  <si>
    <t>HM</t>
  </si>
  <si>
    <t>HOUSE MANAGER</t>
  </si>
  <si>
    <t>HP</t>
  </si>
  <si>
    <t>HOUSE PARENT</t>
  </si>
  <si>
    <t>HS</t>
  </si>
  <si>
    <t>HOUSING/HOMELESS SPECIALIST</t>
  </si>
  <si>
    <t>IC</t>
  </si>
  <si>
    <t>IMMIGRATION COORDINATOR</t>
  </si>
  <si>
    <t>IN</t>
  </si>
  <si>
    <t>INSTRUCTOR</t>
  </si>
  <si>
    <t>IS</t>
  </si>
  <si>
    <t>IMMIGRATION SPECIALIST</t>
  </si>
  <si>
    <t>JA</t>
  </si>
  <si>
    <t>JANITOR</t>
  </si>
  <si>
    <t>JC</t>
  </si>
  <si>
    <t>JUVENILE COORDINATOR</t>
  </si>
  <si>
    <t>JD</t>
  </si>
  <si>
    <t>JOB DEVELOPER</t>
  </si>
  <si>
    <t>JR</t>
  </si>
  <si>
    <t>JOB READINESS COUNSELOR</t>
  </si>
  <si>
    <t>LA</t>
  </si>
  <si>
    <t>LITERARY ARTIST</t>
  </si>
  <si>
    <t>LC</t>
  </si>
  <si>
    <t>LATCHKEY COORDINATOR</t>
  </si>
  <si>
    <t>LD</t>
  </si>
  <si>
    <t>LEADERSHIP DEVELOPMENT SPECIALIST</t>
  </si>
  <si>
    <t>LG</t>
  </si>
  <si>
    <t>LIFEGUARD</t>
  </si>
  <si>
    <t>LS</t>
  </si>
  <si>
    <t>LEADERSHIP SPECIALIST</t>
  </si>
  <si>
    <t>MA</t>
  </si>
  <si>
    <t>MAINTENANCE</t>
  </si>
  <si>
    <t>MC</t>
  </si>
  <si>
    <t>MEDIATOR COUNSELOR</t>
  </si>
  <si>
    <t>ME</t>
  </si>
  <si>
    <t>MENTOR</t>
  </si>
  <si>
    <t>MI</t>
  </si>
  <si>
    <t>MUSIC INSTRUCTOR</t>
  </si>
  <si>
    <t>MS</t>
  </si>
  <si>
    <t>MSW CASE PLANNER</t>
  </si>
  <si>
    <t>OM</t>
  </si>
  <si>
    <t>OFFICE MANAGER</t>
  </si>
  <si>
    <t>OW</t>
  </si>
  <si>
    <t>OUTREACH WORKER</t>
  </si>
  <si>
    <t>PA</t>
  </si>
  <si>
    <t>PROGRAM DIRECTOR ASSISTANT</t>
  </si>
  <si>
    <t>PB</t>
  </si>
  <si>
    <t>PHYSICIAN’S ASSISTANT</t>
  </si>
  <si>
    <t>PC</t>
  </si>
  <si>
    <t>PROGRAM COORDINATOR</t>
  </si>
  <si>
    <t>PD</t>
  </si>
  <si>
    <t>PROGRAM DIRECTOR</t>
  </si>
  <si>
    <t>PE</t>
  </si>
  <si>
    <t>PARENT AIDE</t>
  </si>
  <si>
    <t>PJ</t>
  </si>
  <si>
    <t>PROJECT COORDINATOR</t>
  </si>
  <si>
    <t>PL</t>
  </si>
  <si>
    <t>PARALEGAL</t>
  </si>
  <si>
    <t>PM</t>
  </si>
  <si>
    <t>PROGRAM DIRECTOR (MD LICENSE)</t>
  </si>
  <si>
    <t>PO</t>
  </si>
  <si>
    <t>DIRECTOR OF PROGRAM OPERATIONS</t>
  </si>
  <si>
    <t>PR</t>
  </si>
  <si>
    <t>PROGRAM AIDE</t>
  </si>
  <si>
    <t>PS</t>
  </si>
  <si>
    <t>PROGRAM SUPERVISOR</t>
  </si>
  <si>
    <t>PT</t>
  </si>
  <si>
    <t>PROGRAM DIRECTOR (TEACHER LICENSE)</t>
  </si>
  <si>
    <t>RC</t>
  </si>
  <si>
    <t>RECEPTIONIST</t>
  </si>
  <si>
    <t>RD</t>
  </si>
  <si>
    <t>REGIONAL DIRECTOR</t>
  </si>
  <si>
    <t>RE</t>
  </si>
  <si>
    <t>RELIEF</t>
  </si>
  <si>
    <t>RN</t>
  </si>
  <si>
    <t>REGISTERED NURSE</t>
  </si>
  <si>
    <t>RR</t>
  </si>
  <si>
    <t>RECREATION COORDINATOR</t>
  </si>
  <si>
    <t>RS</t>
  </si>
  <si>
    <t>RECREATION SPECIALIST</t>
  </si>
  <si>
    <t>SA</t>
  </si>
  <si>
    <t>STAFF ATTORNEY</t>
  </si>
  <si>
    <t>SC</t>
  </si>
  <si>
    <t>SERVICES COORDINATOR</t>
  </si>
  <si>
    <t>SE</t>
  </si>
  <si>
    <t>SECRETARY</t>
  </si>
  <si>
    <t>SF</t>
  </si>
  <si>
    <t>ADMINISTRATIVE SECRETARY</t>
  </si>
  <si>
    <t>SG</t>
  </si>
  <si>
    <t>SECURITY GUARD</t>
  </si>
  <si>
    <t>SI</t>
  </si>
  <si>
    <t>SHOP INSTRUCTOR</t>
  </si>
  <si>
    <t>SN</t>
  </si>
  <si>
    <t>SENIOR ACCOUNTANT</t>
  </si>
  <si>
    <t>SS</t>
  </si>
  <si>
    <t>SUMMER STAFF</t>
  </si>
  <si>
    <t>ST</t>
  </si>
  <si>
    <t>STREET WORKER</t>
  </si>
  <si>
    <t>SU</t>
  </si>
  <si>
    <t>SUPERVISOR</t>
  </si>
  <si>
    <t>SW</t>
  </si>
  <si>
    <t>SOCIAL WORKER (M.S.W.)</t>
  </si>
  <si>
    <t>TA</t>
  </si>
  <si>
    <t>TEACHER AIDE</t>
  </si>
  <si>
    <t>TE</t>
  </si>
  <si>
    <t>TEACHER (TEACHER LICENSE)</t>
  </si>
  <si>
    <t>TH</t>
  </si>
  <si>
    <t>THERAPIST</t>
  </si>
  <si>
    <t>TL</t>
  </si>
  <si>
    <t>TEAM LEADER</t>
  </si>
  <si>
    <t>TM</t>
  </si>
  <si>
    <t>TRAINING MONITOR</t>
  </si>
  <si>
    <t>TS</t>
  </si>
  <si>
    <t>TRAINING SPECIALIST</t>
  </si>
  <si>
    <t>TU</t>
  </si>
  <si>
    <t>TUTOR</t>
  </si>
  <si>
    <t>TY</t>
  </si>
  <si>
    <t>TYPIST/TEACHER AIDE</t>
  </si>
  <si>
    <t>UD</t>
  </si>
  <si>
    <t>UNIT DIRECTOR</t>
  </si>
  <si>
    <t>UH</t>
  </si>
  <si>
    <t>URBAN HOUSING SPECIALIST</t>
  </si>
  <si>
    <t>VA</t>
  </si>
  <si>
    <t>VISUAL ARTIST</t>
  </si>
  <si>
    <t>VC</t>
  </si>
  <si>
    <t>VOLUNTEER COORDINATOR</t>
  </si>
  <si>
    <t>WF</t>
  </si>
  <si>
    <t>WORKSHOP FACILITATOR</t>
  </si>
  <si>
    <t>WI</t>
  </si>
  <si>
    <t>WRITING INSTRUCTOR</t>
  </si>
  <si>
    <t>WL</t>
  </si>
  <si>
    <t>WORKSHOP LEADER</t>
  </si>
  <si>
    <t>WS</t>
  </si>
  <si>
    <t>WATER SAFETY INSTRUCTOR</t>
  </si>
  <si>
    <t>YC</t>
  </si>
  <si>
    <t>YOUTH COUNSELOR</t>
  </si>
  <si>
    <t>YE</t>
  </si>
  <si>
    <t>YOUTH EMPLOYMENT COORDINATOR</t>
  </si>
  <si>
    <t>YW</t>
  </si>
  <si>
    <t>YOUTH WORKER</t>
  </si>
  <si>
    <t>CZ</t>
  </si>
  <si>
    <t>COMPUTER SPECIALIST</t>
  </si>
  <si>
    <t>AA -  ADMINISTRATIVE ASSISTANT</t>
  </si>
  <si>
    <t>AB -  ASSISTANT BOOKKEEPER</t>
  </si>
  <si>
    <t>AC -  ACCOUNT SPECIALIST</t>
  </si>
  <si>
    <t>AD -  ADMINISTRATOR</t>
  </si>
  <si>
    <t>AE -  ASSISTANT EXECUTIVE DIRECTOR</t>
  </si>
  <si>
    <t>AI -  ARTISTIC INSTRUCTOR</t>
  </si>
  <si>
    <t>AP -  AFTER SCHOOL PROGRAM DIRECTOR</t>
  </si>
  <si>
    <t>AR -  ART SPECIALIST – ARTS PARTNER</t>
  </si>
  <si>
    <t>AS -  ACTIVITY SPECIALIST</t>
  </si>
  <si>
    <t>AT -  ATTENDANT</t>
  </si>
  <si>
    <t>AX -  ACTOR</t>
  </si>
  <si>
    <t>BA -  BA CASE PLANNER</t>
  </si>
  <si>
    <t>BK -  BOOKKEEPER</t>
  </si>
  <si>
    <t>BM -  BUDGET MANAGER</t>
  </si>
  <si>
    <t>BS -  BILINGUAL SPECIALIST</t>
  </si>
  <si>
    <t>CA -  COACHES</t>
  </si>
  <si>
    <t>CC -  CHILD CARE PROVIDER</t>
  </si>
  <si>
    <t>CI -  CAMP INSTRUCTOR</t>
  </si>
  <si>
    <t>CK -  COOK</t>
  </si>
  <si>
    <t>CL -  CLERK</t>
  </si>
  <si>
    <t>CM -  CONTRACT MANAGER</t>
  </si>
  <si>
    <t>CO -  COUNSELOR</t>
  </si>
  <si>
    <t>CP -  CASE PLANNER</t>
  </si>
  <si>
    <t>CR -  COORDINATOR</t>
  </si>
  <si>
    <t>CS -  COUNSELING SPECIALIST</t>
  </si>
  <si>
    <t>CT -  CONTROLLER</t>
  </si>
  <si>
    <t>CU -  CUSTODIAN</t>
  </si>
  <si>
    <t>CW -  CASE WORKER</t>
  </si>
  <si>
    <t>CZ -  COMPUTER SPECIALIST</t>
  </si>
  <si>
    <t>DC -  DRUG COUNSELOR</t>
  </si>
  <si>
    <t>DD -  DEPUTY DIRECTOR</t>
  </si>
  <si>
    <t>DE -  DIRECTOR</t>
  </si>
  <si>
    <t>DF -  DIRECTOR OF FINANCE</t>
  </si>
  <si>
    <t>DI -  DANCE INSTRUCTOR</t>
  </si>
  <si>
    <t>DP -  DIRECTOR OF PERSONNEL</t>
  </si>
  <si>
    <t>DR -  DOCTOR</t>
  </si>
  <si>
    <t>DS -  DEVELOPMENT SPECIALIST</t>
  </si>
  <si>
    <t>DT -  DIRECTOR OF PROGRAM AND JOB DEVELOPMENT</t>
  </si>
  <si>
    <t>DV -  DRIVER</t>
  </si>
  <si>
    <t>EA -  EDUCATIONAL ADVISOR</t>
  </si>
  <si>
    <t>EC -  EDUCATION COORDINATOR (TEACHER LICENSE)</t>
  </si>
  <si>
    <t>ED -  EXECUTIVE DIRECTOR</t>
  </si>
  <si>
    <t>EI -  EDITOR</t>
  </si>
  <si>
    <t>EP -  EXHIBITION PREPARER</t>
  </si>
  <si>
    <t>ES -  EMPLOYMENT/EDUCATION SPECIALIST</t>
  </si>
  <si>
    <t>FA -  FACILITATOR</t>
  </si>
  <si>
    <t>FC -  FAMILY COUNSELOR</t>
  </si>
  <si>
    <t>FD -  FOSTER CARE DIRECTOR</t>
  </si>
  <si>
    <t>FO -  FISCAL OFFICER</t>
  </si>
  <si>
    <t>FW -  FAMILY WORKER</t>
  </si>
  <si>
    <t>GL -  GROUP LEADER</t>
  </si>
  <si>
    <t>GW -  GROUP WORKER</t>
  </si>
  <si>
    <t>HC -  HEALTH COUNSELOR</t>
  </si>
  <si>
    <t>HM -  HOUSE MANAGER</t>
  </si>
  <si>
    <t>HP -  HOUSE PARENT</t>
  </si>
  <si>
    <t>HS -  HOUSING/HOMELESS SPECIALIST</t>
  </si>
  <si>
    <t>IC -  IMMIGRATION COORDINATOR</t>
  </si>
  <si>
    <t>IN -  INSTRUCTOR</t>
  </si>
  <si>
    <t>IS -  IMMIGRATION SPECIALIST</t>
  </si>
  <si>
    <t>JA -  JANITOR</t>
  </si>
  <si>
    <t>JC -  JUVENILE COORDINATOR</t>
  </si>
  <si>
    <t>JD -  JOB DEVELOPER</t>
  </si>
  <si>
    <t>JR -  JOB READINESS COUNSELOR</t>
  </si>
  <si>
    <t>LA -  LITERARY ARTIST</t>
  </si>
  <si>
    <t>LC -  LATCHKEY COORDINATOR</t>
  </si>
  <si>
    <t>LD -  LEADERSHIP DEVELOPMENT SPECIALIST</t>
  </si>
  <si>
    <t>LG -  LIFEGUARD</t>
  </si>
  <si>
    <t>LS -  LEADERSHIP SPECIALIST</t>
  </si>
  <si>
    <t>MA -  MAINTENANCE</t>
  </si>
  <si>
    <t>MC -  MEDIATOR COUNSELOR</t>
  </si>
  <si>
    <t>ME -  MENTOR</t>
  </si>
  <si>
    <t>MI -  MUSIC INSTRUCTOR</t>
  </si>
  <si>
    <t>MS -  MSW CASE PLANNER</t>
  </si>
  <si>
    <t>OM -  OFFICE MANAGER</t>
  </si>
  <si>
    <t>OW -  OUTREACH WORKER</t>
  </si>
  <si>
    <t>PA -  PROGRAM DIRECTOR ASSISTANT</t>
  </si>
  <si>
    <t>PB -  PHYSICIAN’S ASSISTANT</t>
  </si>
  <si>
    <t>PC -  PROGRAM COORDINATOR</t>
  </si>
  <si>
    <t>PD -  PROGRAM DIRECTOR</t>
  </si>
  <si>
    <t>PE -  PARENT AIDE</t>
  </si>
  <si>
    <t>PJ -  PROJECT COORDINATOR</t>
  </si>
  <si>
    <t>PL -  PARALEGAL</t>
  </si>
  <si>
    <t>PM -  PROGRAM DIRECTOR (MD LICENSE)</t>
  </si>
  <si>
    <t>PO -  DIRECTOR OF PROGRAM OPERATIONS</t>
  </si>
  <si>
    <t>PR -  PROGRAM AIDE</t>
  </si>
  <si>
    <t>PS -  PROGRAM SUPERVISOR</t>
  </si>
  <si>
    <t>PT -  PROGRAM DIRECTOR (TEACHER LICENSE)</t>
  </si>
  <si>
    <t>RC -  RECEPTIONIST</t>
  </si>
  <si>
    <t>RD -  REGIONAL DIRECTOR</t>
  </si>
  <si>
    <t>RE -  RELIEF</t>
  </si>
  <si>
    <t>RN -  REGISTERED NURSE</t>
  </si>
  <si>
    <t>RR -  RECREATION COORDINATOR</t>
  </si>
  <si>
    <t>RS -  RECREATION SPECIALIST</t>
  </si>
  <si>
    <t>SA -  STAFF ATTORNEY</t>
  </si>
  <si>
    <t>SC -  SERVICES COORDINATOR</t>
  </si>
  <si>
    <t>SE -  SECRETARY</t>
  </si>
  <si>
    <t>SF -  ADMINISTRATIVE SECRETARY</t>
  </si>
  <si>
    <t>SG -  SECURITY GUARD</t>
  </si>
  <si>
    <t>SI -  SHOP INSTRUCTOR</t>
  </si>
  <si>
    <t>SN -  SENIOR ACCOUNTANT</t>
  </si>
  <si>
    <t>SS -  SUMMER STAFF</t>
  </si>
  <si>
    <t>ST -  STREET WORKER</t>
  </si>
  <si>
    <t>SU -  SUPERVISOR</t>
  </si>
  <si>
    <t>SW -  SOCIAL WORKER (M.S.W.)</t>
  </si>
  <si>
    <t>TA -  TEACHER AIDE</t>
  </si>
  <si>
    <t>TE -  TEACHER (TEACHER LICENSE)</t>
  </si>
  <si>
    <t>TH -  THERAPIST</t>
  </si>
  <si>
    <t>TL -  TEAM LEADER</t>
  </si>
  <si>
    <t>TM -  TRAINING MONITOR</t>
  </si>
  <si>
    <t>TS -  TRAINING SPECIALIST</t>
  </si>
  <si>
    <t>TU -  TUTOR</t>
  </si>
  <si>
    <t>TY -  TYPIST/TEACHER AIDE</t>
  </si>
  <si>
    <t>UD -  UNIT DIRECTOR</t>
  </si>
  <si>
    <t>UH -  URBAN HOUSING SPECIALIST</t>
  </si>
  <si>
    <t>VA -  VISUAL ARTIST</t>
  </si>
  <si>
    <t>VC -  VOLUNTEER COORDINATOR</t>
  </si>
  <si>
    <t>WF -  WORKSHOP FACILITATOR</t>
  </si>
  <si>
    <t>WI -  WRITING INSTRUCTOR</t>
  </si>
  <si>
    <t>WL -  WORKSHOP LEADER</t>
  </si>
  <si>
    <t>WS -  WATER SAFETY INSTRUCTOR</t>
  </si>
  <si>
    <t>YC -  YOUTH COUNSELOR</t>
  </si>
  <si>
    <t>YE -  YOUTH EMPLOYMENT COORDINATOR</t>
  </si>
  <si>
    <t>YW -  YOUTH WORKER</t>
  </si>
  <si>
    <t>Fiscal Agent:  [   ]YES    [   ]No</t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</si>
  <si>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and cannot be changed manually.</t>
    </r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</si>
  <si>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from pages 2, 3, &amp; 4 and cannot be changed manually.</t>
    </r>
  </si>
  <si>
    <t>Note: Centrally Administered - Items covered by DYCD Policies are non-reimbursable items.</t>
  </si>
  <si>
    <t>Fringe Benefits*</t>
  </si>
  <si>
    <t>Maintenance, Repairs, Rentals, &amp; Computer Software</t>
  </si>
  <si>
    <t xml:space="preserve">         Total CBO Budget (all sources)</t>
  </si>
  <si>
    <r>
      <t xml:space="preserve">3710    </t>
    </r>
    <r>
      <rPr>
        <sz val="12"/>
        <rFont val="Arial"/>
        <family val="2"/>
      </rPr>
      <t>Other Costs</t>
    </r>
  </si>
  <si>
    <t xml:space="preserve">Central Insurance Program (CIP) ** </t>
  </si>
  <si>
    <t xml:space="preserve"> CENTRAL INSURANCE PROGRAM (CIP)</t>
  </si>
  <si>
    <t>Prov EIN</t>
  </si>
  <si>
    <t>Amount</t>
  </si>
  <si>
    <t>XX</t>
  </si>
  <si>
    <t>COLA ASC INCREASE</t>
  </si>
  <si>
    <t>XX -  COLA ASC INCREASE</t>
  </si>
  <si>
    <t>Consultants</t>
  </si>
  <si>
    <t>NON STAFF SERVICES</t>
  </si>
  <si>
    <t>TOTAL NON STAFF SERVICES</t>
  </si>
  <si>
    <t>Description of Service</t>
  </si>
  <si>
    <t>Vendors</t>
  </si>
  <si>
    <t>Fiscal Conduit</t>
  </si>
  <si>
    <t>2100</t>
  </si>
  <si>
    <t>2200</t>
  </si>
  <si>
    <t>2300</t>
  </si>
  <si>
    <t>2400</t>
  </si>
  <si>
    <t>2500</t>
  </si>
  <si>
    <t>Complete only if you need additional lines</t>
  </si>
  <si>
    <r>
      <t xml:space="preserve">Other Operational Costs </t>
    </r>
    <r>
      <rPr>
        <sz val="10"/>
        <rFont val="Arial"/>
        <family val="2"/>
      </rPr>
      <t>(total of Lines 3710 &amp; 3720)</t>
    </r>
  </si>
  <si>
    <r>
      <t xml:space="preserve">OTHER OPERATIONAL COSTS </t>
    </r>
    <r>
      <rPr>
        <b/>
        <sz val="10"/>
        <rFont val="Arial"/>
        <family val="2"/>
      </rPr>
      <t xml:space="preserve"> (total of Lines 3710 &amp; 3720)</t>
    </r>
  </si>
  <si>
    <t>PAGE 3-A</t>
  </si>
  <si>
    <t>** CIP rate is 4.5% of total budget.</t>
  </si>
  <si>
    <t>Copiers, Computers, Printers, and Furniture, Etc.</t>
  </si>
  <si>
    <r>
      <t xml:space="preserve">Consultant Name </t>
    </r>
    <r>
      <rPr>
        <b/>
        <sz val="8"/>
        <rFont val="Arial"/>
        <family val="2"/>
      </rPr>
      <t/>
    </r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</si>
  <si>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</si>
  <si>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</si>
  <si>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</si>
  <si>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</si>
  <si>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</si>
  <si>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</si>
  <si>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</si>
  <si>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</si>
  <si>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</si>
  <si>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</si>
  <si>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</si>
  <si>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</si>
  <si>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</si>
  <si>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</si>
  <si>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</si>
  <si>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</si>
  <si>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</si>
  <si>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</si>
  <si>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 xml:space="preserve">STIPENDS </t>
  </si>
  <si>
    <t xml:space="preserve">Amount </t>
  </si>
  <si>
    <t>Consultant Name (Cont'd page 3)</t>
  </si>
  <si>
    <r>
      <t>Vendors (</t>
    </r>
    <r>
      <rPr>
        <b/>
        <sz val="9"/>
        <rFont val="Arial"/>
        <family val="2"/>
      </rPr>
      <t>Maintain on Site- DO NOT ATTACH Vendor Agreements</t>
    </r>
    <r>
      <rPr>
        <b/>
        <sz val="11"/>
        <rFont val="Arial"/>
        <family val="2"/>
      </rPr>
      <t>)</t>
    </r>
  </si>
  <si>
    <t>Fiscal Conduit (Discretionary Contracts Only)</t>
  </si>
  <si>
    <t>Fiscal Conduit's Subrecipient Service Provider</t>
  </si>
  <si>
    <t>Vendor Name</t>
  </si>
  <si>
    <t>Type of service</t>
  </si>
  <si>
    <r>
      <t xml:space="preserve">Space Cost    </t>
    </r>
    <r>
      <rPr>
        <sz val="10"/>
        <rFont val="Arial"/>
        <family val="2"/>
      </rPr>
      <t>(total of Lines 3410 &amp; 3420)</t>
    </r>
  </si>
  <si>
    <t xml:space="preserve">Position/Title </t>
  </si>
  <si>
    <t xml:space="preserve">E Q U I P M E N T   P U R C H A S E S </t>
  </si>
  <si>
    <t xml:space="preserve">Attach itemized equipment list.  </t>
  </si>
  <si>
    <t xml:space="preserve">   Department Of Education Permit and/or month to month rental agreement at the time of the budget submission. </t>
  </si>
  <si>
    <r>
      <t xml:space="preserve">   For official use only:                                                              </t>
    </r>
    <r>
      <rPr>
        <sz val="8"/>
        <rFont val="Arial"/>
        <family val="2"/>
      </rPr>
      <t xml:space="preserve">  Approved by Program         Date Approved                Telephone #</t>
    </r>
  </si>
  <si>
    <t>Sub Recipient Service Provider</t>
  </si>
  <si>
    <t>Ex. Director:</t>
  </si>
  <si>
    <t>E-Mail:</t>
  </si>
  <si>
    <t>Cash Contribution:</t>
  </si>
  <si>
    <t xml:space="preserve"> * Note: Part Time employees must work fewer than 35  hours per week </t>
  </si>
  <si>
    <t>Part Time Employees Only*</t>
  </si>
  <si>
    <t>Office, Program and Maintenance Supplies</t>
  </si>
  <si>
    <t>Staff Travel, Bus Trips, Other</t>
  </si>
  <si>
    <t xml:space="preserve">Liability Ins., Postage,  Admission tickets, Printing &amp; Publications </t>
  </si>
  <si>
    <t>Food &amp; Refreshments, Participant Costs, Sports Supplies, Etc.</t>
  </si>
  <si>
    <t>EU</t>
  </si>
  <si>
    <t>EDUCATION SPECIALIST</t>
  </si>
  <si>
    <t>EU -  EDUCATION SPECIALIST</t>
  </si>
  <si>
    <t>CIP must be 4.5% of Total Budgeted Amount</t>
  </si>
  <si>
    <t>Subcontractor Name (Cont'd page 3)</t>
  </si>
  <si>
    <t xml:space="preserve">Subcontractor Name </t>
  </si>
  <si>
    <t>Subcontractors</t>
  </si>
  <si>
    <r>
      <t xml:space="preserve">Based on your total salaries the </t>
    </r>
    <r>
      <rPr>
        <b/>
        <sz val="12"/>
        <rFont val="Times New Roman"/>
        <family val="1"/>
      </rPr>
      <t>maximum</t>
    </r>
    <r>
      <rPr>
        <sz val="12"/>
        <rFont val="Times New Roman"/>
        <family val="1"/>
      </rPr>
      <t xml:space="preserve"> amount for Fringe is 35%</t>
    </r>
  </si>
  <si>
    <t>includes Cable, Telephone, Internet</t>
  </si>
  <si>
    <t>General Liability, Workers' Compensation and Disability are covered under the DYCD Central Insurance Program (CIP).</t>
  </si>
  <si>
    <t>FICA at 7.65%, Unemployment Insurance, Medical, Workers Compensation, Disability, Life Insurance &amp; Pension</t>
  </si>
  <si>
    <r>
      <t>Bank Charges, Training &amp; Conferences, Audit Fee</t>
    </r>
    <r>
      <rPr>
        <sz val="10"/>
        <color rgb="FFFF0000"/>
        <rFont val="Arial"/>
        <family val="2"/>
      </rPr>
      <t>*</t>
    </r>
  </si>
  <si>
    <t>Additional Sheet for Consultants, Subcontractors, Fiscal Conduit (Continued from Page 3)</t>
  </si>
  <si>
    <t>DYCD Title Codes</t>
  </si>
  <si>
    <t>* When NOT under DYCD'S Fiscal Agent, the maximum rate is 35% and the minimum rate is 7.99% of the total salaries and wages.</t>
  </si>
  <si>
    <t xml:space="preserve">If applicable - &lt; $25K = $420 ; &gt;$25K = 3% </t>
  </si>
  <si>
    <r>
      <t xml:space="preserve">SPACE COST </t>
    </r>
    <r>
      <rPr>
        <b/>
        <sz val="10"/>
        <rFont val="Arial"/>
        <family val="2"/>
      </rPr>
      <t xml:space="preserve"> (total of Lines 3410 &amp; 3420)</t>
    </r>
  </si>
  <si>
    <r>
      <t>SUBCONTRACTORS</t>
    </r>
    <r>
      <rPr>
        <b/>
        <sz val="9"/>
        <rFont val="Arial"/>
        <family val="2"/>
      </rPr>
      <t xml:space="preserve"> (Attach Sub-Contractor Agreement)</t>
    </r>
    <r>
      <rPr>
        <b/>
        <sz val="12"/>
        <color rgb="FFFF0000"/>
        <rFont val="Arial"/>
        <family val="2"/>
      </rPr>
      <t>***</t>
    </r>
  </si>
  <si>
    <r>
      <t xml:space="preserve">CONSULTANTS </t>
    </r>
    <r>
      <rPr>
        <b/>
        <sz val="10"/>
        <rFont val="Arial"/>
        <family val="2"/>
      </rPr>
      <t>(</t>
    </r>
    <r>
      <rPr>
        <b/>
        <sz val="9"/>
        <rFont val="Arial"/>
        <family val="2"/>
      </rPr>
      <t>Attach Consultant Agreement</t>
    </r>
    <r>
      <rPr>
        <b/>
        <sz val="12"/>
        <rFont val="Arial"/>
        <family val="2"/>
      </rPr>
      <t>)</t>
    </r>
    <r>
      <rPr>
        <b/>
        <sz val="12"/>
        <color rgb="FFFF0000"/>
        <rFont val="Arial"/>
        <family val="2"/>
      </rPr>
      <t>***</t>
    </r>
  </si>
  <si>
    <r>
      <t xml:space="preserve">3720    </t>
    </r>
    <r>
      <rPr>
        <sz val="12"/>
        <rFont val="Arial"/>
        <family val="2"/>
      </rPr>
      <t xml:space="preserve">Indirect Costs </t>
    </r>
    <r>
      <rPr>
        <sz val="12"/>
        <color rgb="FFFF0000"/>
        <rFont val="Arial"/>
        <family val="2"/>
      </rPr>
      <t>**</t>
    </r>
    <r>
      <rPr>
        <sz val="12"/>
        <rFont val="Arial"/>
        <family val="2"/>
      </rPr>
      <t xml:space="preserve"> </t>
    </r>
  </si>
  <si>
    <r>
      <rPr>
        <b/>
        <sz val="12"/>
        <color rgb="FFFF0000"/>
        <rFont val="Arial"/>
        <family val="2"/>
      </rPr>
      <t>**</t>
    </r>
    <r>
      <rPr>
        <b/>
        <sz val="12"/>
        <rFont val="Arial"/>
        <family val="2"/>
      </rPr>
      <t xml:space="preserve"> Contracts managed by the fiscal agent, YMS, cannot allocate funds to this line item</t>
    </r>
  </si>
  <si>
    <r>
      <rPr>
        <b/>
        <sz val="12"/>
        <color rgb="FFFF0000"/>
        <rFont val="Arial"/>
        <family val="2"/>
      </rPr>
      <t>*</t>
    </r>
    <r>
      <rPr>
        <b/>
        <sz val="12"/>
        <rFont val="Arial"/>
        <family val="2"/>
      </rPr>
      <t xml:space="preserve"> Note: If you are charging rent, attach  a Space Cost Allocation Plan and a copy of your lease, mortgage statement, </t>
    </r>
  </si>
  <si>
    <r>
      <t xml:space="preserve">3410   </t>
    </r>
    <r>
      <rPr>
        <sz val="12"/>
        <rFont val="Arial"/>
        <family val="2"/>
      </rPr>
      <t xml:space="preserve">Public School </t>
    </r>
    <r>
      <rPr>
        <sz val="12"/>
        <color rgb="FFFF0000"/>
        <rFont val="Arial"/>
        <family val="2"/>
      </rPr>
      <t>*</t>
    </r>
  </si>
  <si>
    <r>
      <t xml:space="preserve">3420  </t>
    </r>
    <r>
      <rPr>
        <sz val="12"/>
        <rFont val="Arial"/>
        <family val="2"/>
      </rPr>
      <t xml:space="preserve"> Space / Other </t>
    </r>
    <r>
      <rPr>
        <sz val="12"/>
        <color rgb="FFFF0000"/>
        <rFont val="Arial"/>
        <family val="2"/>
      </rPr>
      <t>*</t>
    </r>
  </si>
  <si>
    <r>
      <t xml:space="preserve">*** </t>
    </r>
    <r>
      <rPr>
        <b/>
        <sz val="12"/>
        <rFont val="Arial"/>
        <family val="2"/>
      </rPr>
      <t xml:space="preserve">Maximum allocation to Subcontractor and Consultant lines is 30% of contract funding, </t>
    </r>
    <r>
      <rPr>
        <b/>
        <i/>
        <sz val="12"/>
        <rFont val="Arial"/>
        <family val="2"/>
      </rPr>
      <t>combined</t>
    </r>
  </si>
  <si>
    <t>DEPARTMENT OF YOUTH AND COMMUNITY DEVELOPMENT</t>
  </si>
  <si>
    <t>Unallocated Funds</t>
  </si>
  <si>
    <t>UNALLOCATED FUNDS</t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</si>
  <si>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</t>
    </r>
    <r>
      <rPr>
        <u/>
        <sz val="12"/>
        <rFont val="Times New Roman"/>
        <family val="1"/>
      </rPr>
      <t xml:space="preserve">not </t>
    </r>
    <r>
      <rPr>
        <sz val="12"/>
        <rFont val="Times New Roman"/>
        <family val="1"/>
      </rPr>
      <t>under Fiscal Agent) is 8.25%</t>
    </r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</si>
  <si>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under Fiscal Agent) is 13.25%</t>
    </r>
  </si>
  <si>
    <t>PROGRAM BUDGET SUMMARY FY 2026</t>
  </si>
  <si>
    <t>(FY 2026 - 7/1/2025 to 6/30/2026)</t>
  </si>
  <si>
    <t>Revised June 2025</t>
  </si>
  <si>
    <t>SALARIES AND WAGES SUPPORT SHEET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</si>
</sst>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&quot;$&quot;#,##0"/>
    <numFmt numFmtId="167" formatCode="0_);\(0\)"/>
    <numFmt numFmtId="168" formatCode="_(&quot;$&quot;* #,##0_);_(&quot;$&quot;* \(#,##0\);_(&quot;$&quot;* &quot;-&quot;??_);_(@_)"/>
    <numFmt numFmtId="169" formatCode="0;\-0;;@"/>
  </numFmts>
  <fonts count="63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i/>
      <u/>
      <sz val="12"/>
      <name val="Arial"/>
      <family val="2"/>
    </font>
    <font>
      <sz val="15"/>
      <name val="Arial"/>
      <family val="2"/>
    </font>
    <font>
      <sz val="10"/>
      <color indexed="8"/>
      <name val="Arial"/>
      <family val="2"/>
    </font>
    <font>
      <u/>
      <sz val="12"/>
      <color indexed="12"/>
      <name val="Arial"/>
      <family val="2"/>
    </font>
    <font>
      <sz val="15"/>
      <name val="Arial"/>
      <family val="2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b/>
      <sz val="9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5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  <font>
      <b/>
      <sz val="14"/>
      <color indexed="12"/>
      <name val="Arial"/>
      <family val="2"/>
    </font>
    <font>
      <b/>
      <sz val="24"/>
      <color indexed="53"/>
      <name val="Arial"/>
      <family val="2"/>
    </font>
    <font>
      <b/>
      <sz val="15"/>
      <color indexed="5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2"/>
      <name val="Times New Roman"/>
      <family val="1"/>
    </font>
    <font>
      <b/>
      <sz val="15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u/>
      <sz val="12"/>
      <name val="Times New Roman"/>
      <family val="1"/>
    </font>
    <font>
      <sz val="12"/>
      <color theme="1"/>
      <name val="Arial"/>
      <family val="2"/>
    </font>
    <font>
      <b/>
      <sz val="14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2"/>
      <color rgb="FFFF0000"/>
      <name val="Arial"/>
      <family val="2"/>
    </font>
    <font>
      <sz val="15"/>
      <color rgb="FFFF0000"/>
      <name val="Arial"/>
      <family val="2"/>
    </font>
    <font>
      <b/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gray0625">
        <fgColor indexed="8"/>
        <bgColor indexed="9"/>
      </patternFill>
    </fill>
    <fill>
      <patternFill patternType="gray125">
        <fgColor indexed="8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darkTrellis">
        <fgColor indexed="8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9" fillId="0" borderId="0" xfId="0" applyFont="1"/>
    <xf numFmtId="0" fontId="7" fillId="0" borderId="0" xfId="0" applyFont="1"/>
    <xf numFmtId="0" fontId="10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5" fillId="3" borderId="0" xfId="0" applyFont="1" applyFill="1"/>
    <xf numFmtId="0" fontId="11" fillId="0" borderId="0" xfId="0" applyFont="1"/>
    <xf numFmtId="0" fontId="12" fillId="0" borderId="4" xfId="0" applyFont="1" applyBorder="1"/>
    <xf numFmtId="0" fontId="12" fillId="2" borderId="4" xfId="0" applyFont="1" applyFill="1" applyBorder="1"/>
    <xf numFmtId="0" fontId="12" fillId="0" borderId="0" xfId="0" applyFont="1"/>
    <xf numFmtId="0" fontId="13" fillId="2" borderId="3" xfId="0" applyFont="1" applyFill="1" applyBorder="1" applyAlignment="1">
      <alignment horizontal="centerContinuous" vertical="center"/>
    </xf>
    <xf numFmtId="0" fontId="13" fillId="2" borderId="5" xfId="0" applyFont="1" applyFill="1" applyBorder="1" applyAlignment="1">
      <alignment horizontal="centerContinuous" vertical="center"/>
    </xf>
    <xf numFmtId="0" fontId="13" fillId="0" borderId="0" xfId="0" applyFont="1"/>
    <xf numFmtId="0" fontId="5" fillId="0" borderId="0" xfId="0" applyFont="1" applyAlignment="1">
      <alignment horizontal="left"/>
    </xf>
    <xf numFmtId="0" fontId="13" fillId="3" borderId="0" xfId="0" applyFont="1" applyFill="1"/>
    <xf numFmtId="0" fontId="13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37" fontId="12" fillId="0" borderId="0" xfId="0" applyNumberFormat="1" applyFont="1"/>
    <xf numFmtId="0" fontId="7" fillId="0" borderId="0" xfId="0" quotePrefix="1" applyFont="1" applyAlignment="1">
      <alignment horizontal="right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vertical="top"/>
    </xf>
    <xf numFmtId="0" fontId="14" fillId="0" borderId="6" xfId="0" applyFont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 wrapText="1"/>
    </xf>
    <xf numFmtId="0" fontId="20" fillId="0" borderId="0" xfId="0" applyFont="1" applyAlignment="1">
      <alignment horizontal="center"/>
    </xf>
    <xf numFmtId="0" fontId="21" fillId="0" borderId="0" xfId="0" applyFont="1"/>
    <xf numFmtId="0" fontId="12" fillId="0" borderId="0" xfId="0" applyFont="1" applyAlignment="1">
      <alignment horizontal="centerContinuous" wrapText="1"/>
    </xf>
    <xf numFmtId="0" fontId="16" fillId="0" borderId="0" xfId="0" applyFont="1" applyAlignment="1">
      <alignment horizontal="left"/>
    </xf>
    <xf numFmtId="0" fontId="12" fillId="0" borderId="0" xfId="0" applyFont="1" applyProtection="1">
      <protection locked="0"/>
    </xf>
    <xf numFmtId="7" fontId="19" fillId="0" borderId="0" xfId="0" applyNumberFormat="1" applyFont="1" applyAlignment="1">
      <alignment horizontal="centerContinuous"/>
    </xf>
    <xf numFmtId="7" fontId="12" fillId="0" borderId="0" xfId="0" applyNumberFormat="1" applyFont="1" applyAlignment="1">
      <alignment horizontal="centerContinuous"/>
    </xf>
    <xf numFmtId="7" fontId="14" fillId="0" borderId="7" xfId="0" applyNumberFormat="1" applyFont="1" applyBorder="1" applyAlignment="1">
      <alignment horizontal="center"/>
    </xf>
    <xf numFmtId="7" fontId="11" fillId="4" borderId="3" xfId="0" applyNumberFormat="1" applyFont="1" applyFill="1" applyBorder="1"/>
    <xf numFmtId="7" fontId="12" fillId="0" borderId="0" xfId="0" applyNumberFormat="1" applyFont="1"/>
    <xf numFmtId="0" fontId="11" fillId="0" borderId="0" xfId="0" applyFont="1" applyAlignment="1">
      <alignment horizontal="justify" vertical="justify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2" fillId="0" borderId="0" xfId="0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vertical="top"/>
    </xf>
    <xf numFmtId="166" fontId="12" fillId="0" borderId="0" xfId="0" applyNumberFormat="1" applyFont="1"/>
    <xf numFmtId="166" fontId="12" fillId="0" borderId="0" xfId="0" applyNumberFormat="1" applyFont="1" applyAlignment="1">
      <alignment horizontal="centerContinuous"/>
    </xf>
    <xf numFmtId="166" fontId="11" fillId="0" borderId="0" xfId="0" applyNumberFormat="1" applyFont="1"/>
    <xf numFmtId="166" fontId="5" fillId="0" borderId="0" xfId="0" applyNumberFormat="1" applyFont="1"/>
    <xf numFmtId="166" fontId="12" fillId="2" borderId="4" xfId="0" applyNumberFormat="1" applyFont="1" applyFill="1" applyBorder="1"/>
    <xf numFmtId="166" fontId="12" fillId="2" borderId="8" xfId="0" applyNumberFormat="1" applyFont="1" applyFill="1" applyBorder="1"/>
    <xf numFmtId="166" fontId="5" fillId="0" borderId="0" xfId="0" applyNumberFormat="1" applyFont="1" applyAlignment="1">
      <alignment horizontal="centerContinuous"/>
    </xf>
    <xf numFmtId="166" fontId="13" fillId="0" borderId="0" xfId="0" applyNumberFormat="1" applyFont="1" applyAlignment="1">
      <alignment horizontal="centerContinuous"/>
    </xf>
    <xf numFmtId="166" fontId="13" fillId="0" borderId="0" xfId="0" applyNumberFormat="1" applyFont="1"/>
    <xf numFmtId="0" fontId="23" fillId="0" borderId="0" xfId="0" applyFont="1"/>
    <xf numFmtId="7" fontId="24" fillId="4" borderId="9" xfId="0" applyNumberFormat="1" applyFont="1" applyFill="1" applyBorder="1" applyProtection="1">
      <protection locked="0"/>
    </xf>
    <xf numFmtId="166" fontId="24" fillId="0" borderId="4" xfId="0" applyNumberFormat="1" applyFont="1" applyBorder="1" applyProtection="1">
      <protection locked="0"/>
    </xf>
    <xf numFmtId="1" fontId="24" fillId="5" borderId="4" xfId="0" applyNumberFormat="1" applyFont="1" applyFill="1" applyBorder="1" applyAlignment="1">
      <alignment horizontal="left"/>
    </xf>
    <xf numFmtId="0" fontId="27" fillId="5" borderId="4" xfId="0" applyFont="1" applyFill="1" applyBorder="1" applyAlignment="1">
      <alignment horizontal="left"/>
    </xf>
    <xf numFmtId="166" fontId="27" fillId="0" borderId="4" xfId="0" applyNumberFormat="1" applyFont="1" applyBorder="1" applyProtection="1">
      <protection locked="0"/>
    </xf>
    <xf numFmtId="166" fontId="27" fillId="0" borderId="10" xfId="0" applyNumberFormat="1" applyFont="1" applyBorder="1" applyProtection="1">
      <protection locked="0"/>
    </xf>
    <xf numFmtId="0" fontId="28" fillId="5" borderId="0" xfId="0" applyFont="1" applyFill="1"/>
    <xf numFmtId="0" fontId="13" fillId="5" borderId="0" xfId="0" applyFont="1" applyFill="1"/>
    <xf numFmtId="0" fontId="13" fillId="3" borderId="11" xfId="0" quotePrefix="1" applyFont="1" applyFill="1" applyBorder="1" applyAlignment="1">
      <alignment horizontal="centerContinuous" wrapText="1"/>
    </xf>
    <xf numFmtId="0" fontId="24" fillId="4" borderId="10" xfId="0" applyFont="1" applyFill="1" applyBorder="1" applyProtection="1">
      <protection locked="0"/>
    </xf>
    <xf numFmtId="167" fontId="24" fillId="4" borderId="12" xfId="0" applyNumberFormat="1" applyFont="1" applyFill="1" applyBorder="1" applyProtection="1">
      <protection locked="0"/>
    </xf>
    <xf numFmtId="0" fontId="24" fillId="4" borderId="13" xfId="0" applyFont="1" applyFill="1" applyBorder="1" applyProtection="1">
      <protection locked="0"/>
    </xf>
    <xf numFmtId="5" fontId="24" fillId="6" borderId="7" xfId="0" applyNumberFormat="1" applyFont="1" applyFill="1" applyBorder="1"/>
    <xf numFmtId="7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5" fontId="14" fillId="4" borderId="7" xfId="0" applyNumberFormat="1" applyFont="1" applyFill="1" applyBorder="1" applyAlignment="1">
      <alignment horizontal="center" vertical="center" wrapText="1"/>
    </xf>
    <xf numFmtId="0" fontId="24" fillId="4" borderId="14" xfId="0" applyFont="1" applyFill="1" applyBorder="1" applyProtection="1">
      <protection locked="0"/>
    </xf>
    <xf numFmtId="0" fontId="24" fillId="4" borderId="15" xfId="0" applyFont="1" applyFill="1" applyBorder="1" applyProtection="1">
      <protection locked="0"/>
    </xf>
    <xf numFmtId="5" fontId="24" fillId="0" borderId="15" xfId="0" applyNumberFormat="1" applyFont="1" applyBorder="1" applyProtection="1">
      <protection locked="0"/>
    </xf>
    <xf numFmtId="0" fontId="2" fillId="0" borderId="1" xfId="4" applyFont="1" applyBorder="1" applyAlignment="1">
      <alignment wrapText="1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32" fillId="0" borderId="0" xfId="0" applyFont="1" applyProtection="1">
      <protection locked="0"/>
    </xf>
    <xf numFmtId="0" fontId="33" fillId="4" borderId="4" xfId="0" applyFont="1" applyFill="1" applyBorder="1" applyAlignment="1" applyProtection="1">
      <alignment horizontal="left"/>
      <protection locked="0"/>
    </xf>
    <xf numFmtId="0" fontId="34" fillId="0" borderId="0" xfId="0" applyFont="1"/>
    <xf numFmtId="0" fontId="35" fillId="4" borderId="12" xfId="0" applyFont="1" applyFill="1" applyBorder="1" applyProtection="1">
      <protection locked="0"/>
    </xf>
    <xf numFmtId="0" fontId="7" fillId="7" borderId="16" xfId="0" applyFont="1" applyFill="1" applyBorder="1" applyAlignment="1">
      <alignment vertical="top"/>
    </xf>
    <xf numFmtId="0" fontId="7" fillId="7" borderId="17" xfId="0" applyFont="1" applyFill="1" applyBorder="1" applyAlignment="1">
      <alignment vertical="top"/>
    </xf>
    <xf numFmtId="14" fontId="5" fillId="4" borderId="12" xfId="0" applyNumberFormat="1" applyFont="1" applyFill="1" applyBorder="1" applyAlignment="1" applyProtection="1">
      <alignment horizontal="left"/>
      <protection locked="0"/>
    </xf>
    <xf numFmtId="0" fontId="32" fillId="5" borderId="0" xfId="0" applyFont="1" applyFill="1"/>
    <xf numFmtId="166" fontId="32" fillId="0" borderId="0" xfId="0" applyNumberFormat="1" applyFont="1"/>
    <xf numFmtId="0" fontId="5" fillId="8" borderId="2" xfId="0" applyFont="1" applyFill="1" applyBorder="1" applyAlignment="1">
      <alignment horizontal="centerContinuous" vertical="center"/>
    </xf>
    <xf numFmtId="0" fontId="5" fillId="8" borderId="3" xfId="0" applyFont="1" applyFill="1" applyBorder="1" applyAlignment="1">
      <alignment horizontal="centerContinuous" vertical="center"/>
    </xf>
    <xf numFmtId="166" fontId="5" fillId="8" borderId="3" xfId="0" applyNumberFormat="1" applyFont="1" applyFill="1" applyBorder="1" applyAlignment="1">
      <alignment horizontal="centerContinuous" vertical="center"/>
    </xf>
    <xf numFmtId="166" fontId="5" fillId="8" borderId="5" xfId="0" applyNumberFormat="1" applyFont="1" applyFill="1" applyBorder="1" applyAlignment="1">
      <alignment horizontal="centerContinuous" vertical="center"/>
    </xf>
    <xf numFmtId="166" fontId="5" fillId="4" borderId="0" xfId="0" applyNumberFormat="1" applyFont="1" applyFill="1" applyAlignment="1">
      <alignment horizontal="centerContinuous"/>
    </xf>
    <xf numFmtId="166" fontId="24" fillId="6" borderId="4" xfId="0" applyNumberFormat="1" applyFont="1" applyFill="1" applyBorder="1"/>
    <xf numFmtId="0" fontId="36" fillId="4" borderId="12" xfId="0" applyFont="1" applyFill="1" applyBorder="1" applyProtection="1">
      <protection locked="0"/>
    </xf>
    <xf numFmtId="0" fontId="35" fillId="4" borderId="0" xfId="0" applyFont="1" applyFill="1"/>
    <xf numFmtId="0" fontId="32" fillId="0" borderId="0" xfId="0" applyFont="1" applyAlignment="1">
      <alignment horizontal="right"/>
    </xf>
    <xf numFmtId="166" fontId="12" fillId="4" borderId="0" xfId="0" applyNumberFormat="1" applyFont="1" applyFill="1" applyProtection="1">
      <protection locked="0"/>
    </xf>
    <xf numFmtId="166" fontId="32" fillId="0" borderId="0" xfId="0" applyNumberFormat="1" applyFont="1" applyAlignment="1">
      <alignment horizontal="centerContinuous"/>
    </xf>
    <xf numFmtId="166" fontId="27" fillId="4" borderId="4" xfId="0" applyNumberFormat="1" applyFont="1" applyFill="1" applyBorder="1" applyProtection="1">
      <protection locked="0"/>
    </xf>
    <xf numFmtId="0" fontId="32" fillId="0" borderId="0" xfId="0" applyFont="1" applyAlignment="1">
      <alignment horizontal="centerContinuous" vertical="center" wrapText="1"/>
    </xf>
    <xf numFmtId="0" fontId="32" fillId="0" borderId="0" xfId="0" applyFont="1" applyAlignment="1">
      <alignment horizontal="left"/>
    </xf>
    <xf numFmtId="37" fontId="12" fillId="4" borderId="0" xfId="0" applyNumberFormat="1" applyFont="1" applyFill="1" applyProtection="1">
      <protection locked="0"/>
    </xf>
    <xf numFmtId="37" fontId="12" fillId="4" borderId="4" xfId="0" applyNumberFormat="1" applyFont="1" applyFill="1" applyBorder="1" applyProtection="1">
      <protection locked="0"/>
    </xf>
    <xf numFmtId="0" fontId="37" fillId="0" borderId="0" xfId="0" applyFont="1"/>
    <xf numFmtId="0" fontId="38" fillId="0" borderId="0" xfId="0" applyFont="1"/>
    <xf numFmtId="0" fontId="14" fillId="9" borderId="3" xfId="0" applyFont="1" applyFill="1" applyBorder="1" applyAlignment="1">
      <alignment horizontal="centerContinuous" vertical="center"/>
    </xf>
    <xf numFmtId="5" fontId="24" fillId="5" borderId="7" xfId="0" applyNumberFormat="1" applyFont="1" applyFill="1" applyBorder="1"/>
    <xf numFmtId="166" fontId="12" fillId="4" borderId="0" xfId="0" applyNumberFormat="1" applyFont="1" applyFill="1"/>
    <xf numFmtId="0" fontId="42" fillId="0" borderId="0" xfId="0" applyFont="1"/>
    <xf numFmtId="164" fontId="5" fillId="4" borderId="0" xfId="0" applyNumberFormat="1" applyFont="1" applyFill="1" applyAlignment="1">
      <alignment horizontal="left"/>
    </xf>
    <xf numFmtId="0" fontId="14" fillId="0" borderId="0" xfId="0" applyFont="1"/>
    <xf numFmtId="5" fontId="13" fillId="4" borderId="0" xfId="1" applyNumberFormat="1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  <protection locked="0"/>
    </xf>
    <xf numFmtId="165" fontId="13" fillId="0" borderId="0" xfId="0" applyNumberFormat="1" applyFont="1" applyAlignment="1" applyProtection="1">
      <alignment horizontal="left"/>
      <protection locked="0"/>
    </xf>
    <xf numFmtId="5" fontId="24" fillId="4" borderId="15" xfId="0" applyNumberFormat="1" applyFont="1" applyFill="1" applyBorder="1" applyProtection="1">
      <protection locked="0"/>
    </xf>
    <xf numFmtId="5" fontId="13" fillId="4" borderId="18" xfId="1" applyNumberFormat="1" applyFont="1" applyFill="1" applyBorder="1" applyAlignment="1" applyProtection="1">
      <alignment horizontal="left"/>
      <protection locked="0"/>
    </xf>
    <xf numFmtId="0" fontId="45" fillId="0" borderId="0" xfId="0" applyFont="1"/>
    <xf numFmtId="0" fontId="35" fillId="4" borderId="0" xfId="0" applyFont="1" applyFill="1" applyProtection="1">
      <protection locked="0"/>
    </xf>
    <xf numFmtId="0" fontId="36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0" borderId="12" xfId="0" applyFont="1" applyBorder="1" applyAlignment="1">
      <alignment horizontal="left"/>
    </xf>
    <xf numFmtId="166" fontId="24" fillId="0" borderId="0" xfId="0" applyNumberFormat="1" applyFont="1"/>
    <xf numFmtId="166" fontId="24" fillId="0" borderId="12" xfId="0" applyNumberFormat="1" applyFont="1" applyBorder="1" applyAlignment="1">
      <alignment horizontal="right"/>
    </xf>
    <xf numFmtId="0" fontId="13" fillId="4" borderId="0" xfId="0" applyFont="1" applyFill="1" applyProtection="1">
      <protection locked="0"/>
    </xf>
    <xf numFmtId="166" fontId="24" fillId="0" borderId="0" xfId="0" applyNumberFormat="1" applyFont="1" applyProtection="1">
      <protection locked="0"/>
    </xf>
    <xf numFmtId="166" fontId="24" fillId="0" borderId="19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Continuous"/>
    </xf>
    <xf numFmtId="0" fontId="12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24" fillId="0" borderId="20" xfId="0" applyFont="1" applyBorder="1" applyProtection="1">
      <protection locked="0"/>
    </xf>
    <xf numFmtId="166" fontId="1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3" fillId="3" borderId="0" xfId="0" applyFont="1" applyFill="1" applyAlignment="1">
      <alignment horizontal="right"/>
    </xf>
    <xf numFmtId="0" fontId="4" fillId="7" borderId="21" xfId="0" applyFont="1" applyFill="1" applyBorder="1"/>
    <xf numFmtId="0" fontId="4" fillId="7" borderId="22" xfId="0" quotePrefix="1" applyFont="1" applyFill="1" applyBorder="1" applyAlignment="1" applyProtection="1">
      <alignment horizontal="left"/>
      <protection locked="0"/>
    </xf>
    <xf numFmtId="0" fontId="4" fillId="7" borderId="22" xfId="0" applyFont="1" applyFill="1" applyBorder="1"/>
    <xf numFmtId="0" fontId="4" fillId="7" borderId="23" xfId="0" applyFont="1" applyFill="1" applyBorder="1"/>
    <xf numFmtId="0" fontId="4" fillId="7" borderId="24" xfId="0" applyFont="1" applyFill="1" applyBorder="1"/>
    <xf numFmtId="0" fontId="7" fillId="7" borderId="25" xfId="0" applyFont="1" applyFill="1" applyBorder="1"/>
    <xf numFmtId="0" fontId="7" fillId="7" borderId="26" xfId="0" applyFont="1" applyFill="1" applyBorder="1"/>
    <xf numFmtId="0" fontId="4" fillId="7" borderId="16" xfId="0" applyFont="1" applyFill="1" applyBorder="1"/>
    <xf numFmtId="0" fontId="4" fillId="7" borderId="17" xfId="0" quotePrefix="1" applyFont="1" applyFill="1" applyBorder="1" applyAlignment="1" applyProtection="1">
      <alignment horizontal="left"/>
      <protection locked="0"/>
    </xf>
    <xf numFmtId="0" fontId="32" fillId="0" borderId="27" xfId="0" applyFont="1" applyBorder="1" applyAlignment="1">
      <alignment horizontal="left"/>
    </xf>
    <xf numFmtId="0" fontId="13" fillId="4" borderId="12" xfId="0" applyFont="1" applyFill="1" applyBorder="1" applyAlignment="1" applyProtection="1">
      <alignment horizontal="left"/>
      <protection locked="0"/>
    </xf>
    <xf numFmtId="49" fontId="33" fillId="4" borderId="4" xfId="0" applyNumberFormat="1" applyFont="1" applyFill="1" applyBorder="1" applyAlignment="1" applyProtection="1">
      <alignment horizontal="left"/>
      <protection locked="0"/>
    </xf>
    <xf numFmtId="4" fontId="13" fillId="4" borderId="18" xfId="0" applyNumberFormat="1" applyFont="1" applyFill="1" applyBorder="1" applyAlignment="1" applyProtection="1">
      <alignment horizontal="left"/>
      <protection locked="0"/>
    </xf>
    <xf numFmtId="0" fontId="36" fillId="4" borderId="0" xfId="0" applyFont="1" applyFill="1"/>
    <xf numFmtId="0" fontId="43" fillId="4" borderId="28" xfId="0" applyFont="1" applyFill="1" applyBorder="1" applyAlignment="1" applyProtection="1">
      <alignment horizontal="left"/>
      <protection locked="0"/>
    </xf>
    <xf numFmtId="0" fontId="47" fillId="4" borderId="28" xfId="0" applyFont="1" applyFill="1" applyBorder="1" applyAlignment="1" applyProtection="1">
      <alignment horizontal="left"/>
      <protection locked="0"/>
    </xf>
    <xf numFmtId="0" fontId="47" fillId="4" borderId="27" xfId="0" applyFont="1" applyFill="1" applyBorder="1" applyAlignment="1" applyProtection="1">
      <alignment horizontal="left"/>
      <protection locked="0"/>
    </xf>
    <xf numFmtId="0" fontId="11" fillId="4" borderId="3" xfId="0" applyFont="1" applyFill="1" applyBorder="1"/>
    <xf numFmtId="0" fontId="11" fillId="4" borderId="29" xfId="0" applyFont="1" applyFill="1" applyBorder="1"/>
    <xf numFmtId="7" fontId="11" fillId="4" borderId="29" xfId="0" applyNumberFormat="1" applyFont="1" applyFill="1" applyBorder="1"/>
    <xf numFmtId="5" fontId="11" fillId="4" borderId="3" xfId="0" applyNumberFormat="1" applyFont="1" applyFill="1" applyBorder="1"/>
    <xf numFmtId="5" fontId="11" fillId="4" borderId="29" xfId="0" applyNumberFormat="1" applyFont="1" applyFill="1" applyBorder="1"/>
    <xf numFmtId="0" fontId="0" fillId="3" borderId="0" xfId="0" applyFill="1"/>
    <xf numFmtId="0" fontId="11" fillId="3" borderId="0" xfId="0" applyFont="1" applyFill="1" applyAlignment="1">
      <alignment horizontal="left"/>
    </xf>
    <xf numFmtId="0" fontId="14" fillId="3" borderId="0" xfId="0" applyFont="1" applyFill="1"/>
    <xf numFmtId="0" fontId="11" fillId="3" borderId="0" xfId="0" applyFont="1" applyFill="1"/>
    <xf numFmtId="0" fontId="20" fillId="3" borderId="0" xfId="0" applyFont="1" applyFill="1"/>
    <xf numFmtId="0" fontId="2" fillId="3" borderId="0" xfId="0" applyFont="1" applyFill="1"/>
    <xf numFmtId="166" fontId="2" fillId="3" borderId="0" xfId="0" applyNumberFormat="1" applyFont="1" applyFill="1"/>
    <xf numFmtId="166" fontId="14" fillId="3" borderId="0" xfId="0" applyNumberFormat="1" applyFont="1" applyFill="1"/>
    <xf numFmtId="0" fontId="2" fillId="3" borderId="27" xfId="0" applyFont="1" applyFill="1" applyBorder="1" applyAlignment="1">
      <alignment horizontal="left"/>
    </xf>
    <xf numFmtId="166" fontId="11" fillId="3" borderId="19" xfId="0" applyNumberFormat="1" applyFont="1" applyFill="1" applyBorder="1" applyAlignment="1" applyProtection="1">
      <alignment horizontal="right"/>
      <protection locked="0"/>
    </xf>
    <xf numFmtId="0" fontId="14" fillId="3" borderId="0" xfId="0" applyFont="1" applyFill="1" applyAlignment="1">
      <alignment horizontal="center"/>
    </xf>
    <xf numFmtId="0" fontId="2" fillId="3" borderId="0" xfId="3" applyFill="1"/>
    <xf numFmtId="166" fontId="14" fillId="0" borderId="18" xfId="0" applyNumberFormat="1" applyFont="1" applyBorder="1" applyAlignment="1">
      <alignment horizontal="center"/>
    </xf>
    <xf numFmtId="0" fontId="2" fillId="3" borderId="3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7" fillId="4" borderId="0" xfId="0" applyFont="1" applyFill="1" applyAlignment="1" applyProtection="1">
      <alignment horizontal="left"/>
      <protection locked="0"/>
    </xf>
    <xf numFmtId="166" fontId="11" fillId="3" borderId="0" xfId="0" applyNumberFormat="1" applyFont="1" applyFill="1" applyAlignment="1" applyProtection="1">
      <alignment horizontal="right"/>
      <protection locked="0"/>
    </xf>
    <xf numFmtId="0" fontId="2" fillId="3" borderId="31" xfId="0" applyFont="1" applyFill="1" applyBorder="1" applyAlignment="1">
      <alignment horizontal="left"/>
    </xf>
    <xf numFmtId="0" fontId="47" fillId="4" borderId="32" xfId="0" applyFont="1" applyFill="1" applyBorder="1" applyAlignment="1" applyProtection="1">
      <alignment horizontal="left"/>
      <protection locked="0"/>
    </xf>
    <xf numFmtId="0" fontId="47" fillId="4" borderId="31" xfId="0" applyFont="1" applyFill="1" applyBorder="1" applyAlignment="1" applyProtection="1">
      <alignment horizontal="left"/>
      <protection locked="0"/>
    </xf>
    <xf numFmtId="166" fontId="11" fillId="3" borderId="33" xfId="0" applyNumberFormat="1" applyFont="1" applyFill="1" applyBorder="1" applyAlignment="1" applyProtection="1">
      <alignment horizontal="right"/>
      <protection locked="0"/>
    </xf>
    <xf numFmtId="166" fontId="49" fillId="0" borderId="0" xfId="0" applyNumberFormat="1" applyFont="1"/>
    <xf numFmtId="166" fontId="24" fillId="5" borderId="4" xfId="0" applyNumberFormat="1" applyFont="1" applyFill="1" applyBorder="1" applyProtection="1">
      <protection hidden="1"/>
    </xf>
    <xf numFmtId="166" fontId="24" fillId="6" borderId="4" xfId="0" applyNumberFormat="1" applyFont="1" applyFill="1" applyBorder="1" applyProtection="1">
      <protection hidden="1"/>
    </xf>
    <xf numFmtId="0" fontId="28" fillId="0" borderId="0" xfId="0" applyFont="1"/>
    <xf numFmtId="0" fontId="12" fillId="5" borderId="0" xfId="0" applyFont="1" applyFill="1"/>
    <xf numFmtId="7" fontId="20" fillId="5" borderId="0" xfId="0" applyNumberFormat="1" applyFont="1" applyFill="1" applyAlignment="1">
      <alignment horizontal="center"/>
    </xf>
    <xf numFmtId="166" fontId="27" fillId="6" borderId="4" xfId="0" applyNumberFormat="1" applyFont="1" applyFill="1" applyBorder="1" applyProtection="1">
      <protection hidden="1"/>
    </xf>
    <xf numFmtId="166" fontId="27" fillId="5" borderId="4" xfId="0" applyNumberFormat="1" applyFont="1" applyFill="1" applyBorder="1" applyProtection="1">
      <protection hidden="1"/>
    </xf>
    <xf numFmtId="37" fontId="27" fillId="5" borderId="4" xfId="0" applyNumberFormat="1" applyFont="1" applyFill="1" applyBorder="1" applyProtection="1">
      <protection hidden="1"/>
    </xf>
    <xf numFmtId="37" fontId="27" fillId="5" borderId="10" xfId="0" applyNumberFormat="1" applyFont="1" applyFill="1" applyBorder="1" applyProtection="1">
      <protection hidden="1"/>
    </xf>
    <xf numFmtId="37" fontId="27" fillId="12" borderId="34" xfId="0" applyNumberFormat="1" applyFont="1" applyFill="1" applyBorder="1" applyProtection="1">
      <protection hidden="1"/>
    </xf>
    <xf numFmtId="37" fontId="27" fillId="5" borderId="13" xfId="0" applyNumberFormat="1" applyFont="1" applyFill="1" applyBorder="1" applyProtection="1">
      <protection hidden="1"/>
    </xf>
    <xf numFmtId="37" fontId="27" fillId="6" borderId="15" xfId="0" applyNumberFormat="1" applyFont="1" applyFill="1" applyBorder="1" applyProtection="1">
      <protection hidden="1"/>
    </xf>
    <xf numFmtId="37" fontId="27" fillId="5" borderId="35" xfId="0" applyNumberFormat="1" applyFont="1" applyFill="1" applyBorder="1" applyProtection="1">
      <protection hidden="1"/>
    </xf>
    <xf numFmtId="37" fontId="27" fillId="5" borderId="36" xfId="0" applyNumberFormat="1" applyFont="1" applyFill="1" applyBorder="1" applyProtection="1">
      <protection hidden="1"/>
    </xf>
    <xf numFmtId="37" fontId="32" fillId="0" borderId="0" xfId="0" applyNumberFormat="1" applyFont="1" applyProtection="1">
      <protection hidden="1"/>
    </xf>
    <xf numFmtId="37" fontId="27" fillId="5" borderId="37" xfId="0" applyNumberFormat="1" applyFont="1" applyFill="1" applyBorder="1" applyProtection="1">
      <protection hidden="1"/>
    </xf>
    <xf numFmtId="37" fontId="27" fillId="12" borderId="35" xfId="0" applyNumberFormat="1" applyFont="1" applyFill="1" applyBorder="1" applyProtection="1">
      <protection hidden="1"/>
    </xf>
    <xf numFmtId="37" fontId="27" fillId="5" borderId="0" xfId="0" applyNumberFormat="1" applyFont="1" applyFill="1" applyProtection="1">
      <protection hidden="1"/>
    </xf>
    <xf numFmtId="37" fontId="27" fillId="5" borderId="8" xfId="0" applyNumberFormat="1" applyFont="1" applyFill="1" applyBorder="1" applyProtection="1">
      <protection hidden="1"/>
    </xf>
    <xf numFmtId="37" fontId="27" fillId="0" borderId="4" xfId="0" applyNumberFormat="1" applyFont="1" applyBorder="1" applyProtection="1">
      <protection hidden="1"/>
    </xf>
    <xf numFmtId="37" fontId="27" fillId="0" borderId="0" xfId="0" applyNumberFormat="1" applyFont="1" applyProtection="1">
      <protection hidden="1"/>
    </xf>
    <xf numFmtId="37" fontId="27" fillId="12" borderId="4" xfId="0" applyNumberFormat="1" applyFont="1" applyFill="1" applyBorder="1" applyProtection="1">
      <protection hidden="1"/>
    </xf>
    <xf numFmtId="37" fontId="27" fillId="0" borderId="35" xfId="0" applyNumberFormat="1" applyFont="1" applyBorder="1" applyProtection="1">
      <protection hidden="1"/>
    </xf>
    <xf numFmtId="9" fontId="24" fillId="0" borderId="4" xfId="5" applyFont="1" applyFill="1" applyBorder="1" applyProtection="1">
      <protection locked="0"/>
    </xf>
    <xf numFmtId="9" fontId="24" fillId="0" borderId="4" xfId="5" applyFont="1" applyFill="1" applyBorder="1" applyProtection="1"/>
    <xf numFmtId="166" fontId="50" fillId="2" borderId="4" xfId="0" applyNumberFormat="1" applyFont="1" applyFill="1" applyBorder="1"/>
    <xf numFmtId="166" fontId="50" fillId="0" borderId="0" xfId="0" applyNumberFormat="1" applyFont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Continuous" wrapText="1"/>
    </xf>
    <xf numFmtId="166" fontId="51" fillId="0" borderId="0" xfId="0" applyNumberFormat="1" applyFont="1" applyAlignment="1">
      <alignment wrapText="1"/>
    </xf>
    <xf numFmtId="166" fontId="52" fillId="0" borderId="0" xfId="0" applyNumberFormat="1" applyFont="1"/>
    <xf numFmtId="0" fontId="54" fillId="0" borderId="0" xfId="0" applyFont="1"/>
    <xf numFmtId="7" fontId="54" fillId="0" borderId="0" xfId="0" applyNumberFormat="1" applyFont="1"/>
    <xf numFmtId="0" fontId="54" fillId="0" borderId="0" xfId="0" applyFont="1" applyAlignment="1">
      <alignment wrapText="1"/>
    </xf>
    <xf numFmtId="0" fontId="11" fillId="3" borderId="0" xfId="3" applyFont="1" applyFill="1"/>
    <xf numFmtId="0" fontId="3" fillId="0" borderId="1" xfId="4" applyFont="1" applyBorder="1" applyAlignment="1">
      <alignment wrapText="1"/>
    </xf>
    <xf numFmtId="166" fontId="5" fillId="0" borderId="0" xfId="0" applyNumberFormat="1" applyFont="1" applyAlignment="1">
      <alignment horizontal="left"/>
    </xf>
    <xf numFmtId="166" fontId="27" fillId="13" borderId="4" xfId="0" applyNumberFormat="1" applyFont="1" applyFill="1" applyBorder="1" applyProtection="1">
      <protection hidden="1"/>
    </xf>
    <xf numFmtId="0" fontId="31" fillId="4" borderId="29" xfId="0" applyFont="1" applyFill="1" applyBorder="1" applyAlignment="1">
      <alignment horizontal="centerContinuous" vertical="center"/>
    </xf>
    <xf numFmtId="0" fontId="14" fillId="9" borderId="29" xfId="0" applyFont="1" applyFill="1" applyBorder="1" applyAlignment="1">
      <alignment horizontal="centerContinuous" vertical="center"/>
    </xf>
    <xf numFmtId="0" fontId="11" fillId="4" borderId="39" xfId="0" applyFont="1" applyFill="1" applyBorder="1"/>
    <xf numFmtId="0" fontId="9" fillId="3" borderId="0" xfId="0" applyFont="1" applyFill="1"/>
    <xf numFmtId="0" fontId="3" fillId="0" borderId="0" xfId="0" applyFont="1" applyAlignment="1">
      <alignment horizontal="left"/>
    </xf>
    <xf numFmtId="0" fontId="37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/>
    </xf>
    <xf numFmtId="0" fontId="0" fillId="3" borderId="0" xfId="0" applyFill="1" applyAlignment="1">
      <alignment horizontal="centerContinuous"/>
    </xf>
    <xf numFmtId="0" fontId="9" fillId="3" borderId="0" xfId="3" applyFont="1" applyFill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169" fontId="12" fillId="14" borderId="38" xfId="0" applyNumberFormat="1" applyFont="1" applyFill="1" applyBorder="1" applyAlignment="1">
      <alignment horizontal="left"/>
    </xf>
    <xf numFmtId="169" fontId="12" fillId="14" borderId="15" xfId="0" applyNumberFormat="1" applyFont="1" applyFill="1" applyBorder="1" applyAlignment="1">
      <alignment horizontal="left"/>
    </xf>
    <xf numFmtId="169" fontId="12" fillId="14" borderId="4" xfId="0" applyNumberFormat="1" applyFont="1" applyFill="1" applyBorder="1" applyAlignment="1">
      <alignment horizontal="left"/>
    </xf>
    <xf numFmtId="0" fontId="9" fillId="0" borderId="0" xfId="0" applyFont="1" applyAlignment="1">
      <alignment horizontal="left" indent="4"/>
    </xf>
    <xf numFmtId="0" fontId="12" fillId="0" borderId="0" xfId="0" applyFont="1" applyAlignment="1">
      <alignment horizontal="center"/>
    </xf>
    <xf numFmtId="0" fontId="59" fillId="0" borderId="0" xfId="0" applyFont="1" applyAlignment="1">
      <alignment horizontal="centerContinuous" wrapText="1"/>
    </xf>
    <xf numFmtId="0" fontId="58" fillId="0" borderId="0" xfId="0" applyFont="1" applyAlignment="1">
      <alignment horizontal="centerContinuous"/>
    </xf>
    <xf numFmtId="168" fontId="56" fillId="15" borderId="51" xfId="1" applyNumberFormat="1" applyFont="1" applyFill="1" applyBorder="1" applyAlignment="1">
      <alignment horizontal="right"/>
    </xf>
    <xf numFmtId="0" fontId="56" fillId="0" borderId="0" xfId="0" applyFont="1"/>
    <xf numFmtId="10" fontId="60" fillId="0" borderId="0" xfId="5" applyNumberFormat="1" applyFont="1" applyFill="1" applyBorder="1" applyAlignment="1" applyProtection="1">
      <alignment horizontal="right"/>
      <protection locked="0"/>
    </xf>
    <xf numFmtId="166" fontId="27" fillId="0" borderId="0" xfId="0" applyNumberFormat="1" applyFont="1" applyProtection="1">
      <protection locked="0"/>
    </xf>
    <xf numFmtId="166" fontId="27" fillId="0" borderId="0" xfId="0" applyNumberFormat="1" applyFont="1"/>
    <xf numFmtId="166" fontId="61" fillId="0" borderId="0" xfId="0" applyNumberFormat="1" applyFont="1" applyProtection="1">
      <protection locked="0"/>
    </xf>
    <xf numFmtId="165" fontId="27" fillId="0" borderId="4" xfId="0" applyNumberFormat="1" applyFont="1" applyBorder="1" applyProtection="1">
      <protection locked="0"/>
    </xf>
    <xf numFmtId="0" fontId="57" fillId="0" borderId="0" xfId="0" applyFont="1"/>
    <xf numFmtId="0" fontId="5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8" fillId="3" borderId="0" xfId="0" applyFont="1" applyFill="1" applyAlignment="1">
      <alignment horizontal="left"/>
    </xf>
    <xf numFmtId="7" fontId="44" fillId="10" borderId="0" xfId="1" applyNumberFormat="1" applyFont="1" applyFill="1" applyAlignment="1"/>
    <xf numFmtId="7" fontId="44" fillId="11" borderId="0" xfId="1" applyNumberFormat="1" applyFont="1" applyFill="1" applyAlignment="1"/>
    <xf numFmtId="166" fontId="27" fillId="0" borderId="0" xfId="0" applyNumberFormat="1" applyFont="1" applyProtection="1">
      <protection hidden="1"/>
    </xf>
    <xf numFmtId="0" fontId="5" fillId="4" borderId="18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40" xfId="0" applyFont="1" applyFill="1" applyBorder="1" applyAlignment="1" applyProtection="1">
      <alignment horizontal="left"/>
      <protection locked="0"/>
    </xf>
    <xf numFmtId="0" fontId="48" fillId="4" borderId="18" xfId="2" applyFont="1" applyFill="1" applyBorder="1" applyAlignment="1" applyProtection="1">
      <alignment horizontal="left"/>
      <protection locked="0"/>
    </xf>
    <xf numFmtId="0" fontId="48" fillId="4" borderId="18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0" fillId="7" borderId="41" xfId="0" applyFont="1" applyFill="1" applyBorder="1" applyAlignment="1">
      <alignment horizontal="left" vertical="top" wrapText="1"/>
    </xf>
    <xf numFmtId="0" fontId="10" fillId="7" borderId="42" xfId="0" applyFont="1" applyFill="1" applyBorder="1" applyAlignment="1">
      <alignment horizontal="left" vertical="top" wrapText="1"/>
    </xf>
    <xf numFmtId="0" fontId="39" fillId="0" borderId="0" xfId="0" applyFont="1" applyAlignment="1">
      <alignment horizontal="center"/>
    </xf>
    <xf numFmtId="0" fontId="24" fillId="4" borderId="43" xfId="0" quotePrefix="1" applyFont="1" applyFill="1" applyBorder="1" applyAlignment="1" applyProtection="1">
      <alignment horizontal="left"/>
      <protection hidden="1"/>
    </xf>
    <xf numFmtId="0" fontId="24" fillId="4" borderId="44" xfId="0" quotePrefix="1" applyFont="1" applyFill="1" applyBorder="1" applyAlignment="1" applyProtection="1">
      <alignment horizontal="left"/>
      <protection hidden="1"/>
    </xf>
    <xf numFmtId="0" fontId="24" fillId="4" borderId="45" xfId="0" quotePrefix="1" applyFont="1" applyFill="1" applyBorder="1" applyAlignment="1" applyProtection="1">
      <alignment horizontal="left"/>
      <protection hidden="1"/>
    </xf>
    <xf numFmtId="0" fontId="24" fillId="4" borderId="43" xfId="0" applyFont="1" applyFill="1" applyBorder="1" applyAlignment="1" applyProtection="1">
      <alignment horizontal="left"/>
      <protection hidden="1"/>
    </xf>
    <xf numFmtId="0" fontId="21" fillId="0" borderId="29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3" fillId="4" borderId="28" xfId="0" applyFont="1" applyFill="1" applyBorder="1" applyAlignment="1" applyProtection="1">
      <alignment horizontal="left"/>
      <protection locked="0"/>
    </xf>
    <xf numFmtId="0" fontId="43" fillId="4" borderId="27" xfId="0" applyFont="1" applyFill="1" applyBorder="1" applyAlignment="1" applyProtection="1">
      <alignment horizontal="left"/>
      <protection locked="0"/>
    </xf>
    <xf numFmtId="0" fontId="32" fillId="0" borderId="28" xfId="0" applyFont="1" applyBorder="1" applyAlignment="1" applyProtection="1">
      <alignment horizontal="left"/>
      <protection locked="0"/>
    </xf>
    <xf numFmtId="0" fontId="32" fillId="0" borderId="18" xfId="0" applyFont="1" applyBorder="1" applyAlignment="1" applyProtection="1">
      <alignment horizontal="left"/>
      <protection locked="0"/>
    </xf>
    <xf numFmtId="0" fontId="32" fillId="0" borderId="27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49" fillId="11" borderId="50" xfId="0" applyFont="1" applyFill="1" applyBorder="1" applyAlignment="1">
      <alignment horizontal="left"/>
    </xf>
    <xf numFmtId="0" fontId="49" fillId="11" borderId="0" xfId="0" applyFont="1" applyFill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12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top" wrapText="1"/>
    </xf>
    <xf numFmtId="0" fontId="18" fillId="0" borderId="18" xfId="0" applyFont="1" applyBorder="1" applyAlignment="1" applyProtection="1">
      <alignment horizontal="left"/>
      <protection locked="0"/>
    </xf>
    <xf numFmtId="0" fontId="32" fillId="0" borderId="12" xfId="0" applyFont="1" applyBorder="1" applyProtection="1">
      <protection locked="0"/>
    </xf>
    <xf numFmtId="166" fontId="14" fillId="3" borderId="12" xfId="0" applyNumberFormat="1" applyFont="1" applyFill="1" applyBorder="1" applyAlignment="1">
      <alignment horizontal="left"/>
    </xf>
    <xf numFmtId="0" fontId="47" fillId="4" borderId="28" xfId="0" applyFont="1" applyFill="1" applyBorder="1" applyAlignment="1" applyProtection="1">
      <alignment horizontal="left"/>
      <protection locked="0"/>
    </xf>
    <xf numFmtId="0" fontId="47" fillId="4" borderId="27" xfId="0" applyFont="1" applyFill="1" applyBorder="1" applyAlignment="1" applyProtection="1">
      <alignment horizontal="left"/>
      <protection locked="0"/>
    </xf>
    <xf numFmtId="0" fontId="47" fillId="4" borderId="28" xfId="0" applyFont="1" applyFill="1" applyBorder="1" applyProtection="1">
      <protection locked="0"/>
    </xf>
    <xf numFmtId="0" fontId="47" fillId="4" borderId="27" xfId="0" applyFont="1" applyFill="1" applyBorder="1" applyProtection="1">
      <protection locked="0"/>
    </xf>
    <xf numFmtId="0" fontId="47" fillId="4" borderId="32" xfId="0" applyFont="1" applyFill="1" applyBorder="1" applyAlignment="1" applyProtection="1">
      <alignment horizontal="left"/>
      <protection locked="0"/>
    </xf>
    <xf numFmtId="0" fontId="47" fillId="4" borderId="31" xfId="0" applyFont="1" applyFill="1" applyBorder="1" applyAlignment="1" applyProtection="1">
      <alignment horizontal="left"/>
      <protection locked="0"/>
    </xf>
    <xf numFmtId="0" fontId="47" fillId="4" borderId="0" xfId="0" applyFont="1" applyFill="1" applyAlignment="1" applyProtection="1">
      <alignment horizontal="left"/>
      <protection locked="0"/>
    </xf>
  </cellXfs>
  <cellStyles count="8">
    <cellStyle name="Currency" xfId="1" builtinId="4"/>
    <cellStyle name="Hyperlink" xfId="2" builtinId="8"/>
    <cellStyle name="Normal" xfId="0" builtinId="0"/>
    <cellStyle name="Normal 2" xfId="6" xr:uid="{00000000-0005-0000-0000-000003000000}"/>
    <cellStyle name="Normal_Book1" xfId="3" xr:uid="{00000000-0005-0000-0000-000004000000}"/>
    <cellStyle name="Normal_Sal.and Fringe" xfId="4" xr:uid="{00000000-0005-0000-0000-000005000000}"/>
    <cellStyle name="Percent" xfId="5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5</xdr:col>
          <xdr:colOff>447675</xdr:colOff>
          <xdr:row>6</xdr:row>
          <xdr:rowOff>247650</xdr:rowOff>
        </xdr:to>
        <xdr:sp macro="" textlink="">
          <xdr:nvSpPr>
            <xdr:cNvPr id="1042" name="ComboBox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28575</xdr:rowOff>
        </xdr:from>
        <xdr:to>
          <xdr:col>5</xdr:col>
          <xdr:colOff>447675</xdr:colOff>
          <xdr:row>7</xdr:row>
          <xdr:rowOff>247650</xdr:rowOff>
        </xdr:to>
        <xdr:sp macro="" textlink="">
          <xdr:nvSpPr>
            <xdr:cNvPr id="1043" name="ComboBox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5</xdr:col>
          <xdr:colOff>447675</xdr:colOff>
          <xdr:row>8</xdr:row>
          <xdr:rowOff>238125</xdr:rowOff>
        </xdr:to>
        <xdr:sp macro="" textlink="">
          <xdr:nvSpPr>
            <xdr:cNvPr id="1044" name="ComboBox4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38100</xdr:rowOff>
        </xdr:from>
        <xdr:to>
          <xdr:col>5</xdr:col>
          <xdr:colOff>447675</xdr:colOff>
          <xdr:row>9</xdr:row>
          <xdr:rowOff>257175</xdr:rowOff>
        </xdr:to>
        <xdr:sp macro="" textlink="">
          <xdr:nvSpPr>
            <xdr:cNvPr id="1049" name="ComboBox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5</xdr:col>
          <xdr:colOff>447675</xdr:colOff>
          <xdr:row>10</xdr:row>
          <xdr:rowOff>238125</xdr:rowOff>
        </xdr:to>
        <xdr:sp macro="" textlink="">
          <xdr:nvSpPr>
            <xdr:cNvPr id="1050" name="ComboBox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5</xdr:col>
          <xdr:colOff>447675</xdr:colOff>
          <xdr:row>11</xdr:row>
          <xdr:rowOff>247650</xdr:rowOff>
        </xdr:to>
        <xdr:sp macro="" textlink="">
          <xdr:nvSpPr>
            <xdr:cNvPr id="1051" name="ComboBox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38100</xdr:rowOff>
        </xdr:from>
        <xdr:to>
          <xdr:col>6</xdr:col>
          <xdr:colOff>0</xdr:colOff>
          <xdr:row>12</xdr:row>
          <xdr:rowOff>257175</xdr:rowOff>
        </xdr:to>
        <xdr:sp macro="" textlink="">
          <xdr:nvSpPr>
            <xdr:cNvPr id="1052" name="ComboBox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28575</xdr:rowOff>
        </xdr:from>
        <xdr:to>
          <xdr:col>6</xdr:col>
          <xdr:colOff>0</xdr:colOff>
          <xdr:row>13</xdr:row>
          <xdr:rowOff>247650</xdr:rowOff>
        </xdr:to>
        <xdr:sp macro="" textlink="">
          <xdr:nvSpPr>
            <xdr:cNvPr id="1053" name="ComboBox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28575</xdr:rowOff>
        </xdr:from>
        <xdr:to>
          <xdr:col>6</xdr:col>
          <xdr:colOff>0</xdr:colOff>
          <xdr:row>14</xdr:row>
          <xdr:rowOff>247650</xdr:rowOff>
        </xdr:to>
        <xdr:sp macro="" textlink="">
          <xdr:nvSpPr>
            <xdr:cNvPr id="1054" name="ComboBox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38100</xdr:rowOff>
        </xdr:from>
        <xdr:to>
          <xdr:col>6</xdr:col>
          <xdr:colOff>0</xdr:colOff>
          <xdr:row>15</xdr:row>
          <xdr:rowOff>257175</xdr:rowOff>
        </xdr:to>
        <xdr:sp macro="" textlink="">
          <xdr:nvSpPr>
            <xdr:cNvPr id="1055" name="ComboBox1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28575</xdr:rowOff>
        </xdr:from>
        <xdr:to>
          <xdr:col>6</xdr:col>
          <xdr:colOff>0</xdr:colOff>
          <xdr:row>16</xdr:row>
          <xdr:rowOff>247650</xdr:rowOff>
        </xdr:to>
        <xdr:sp macro="" textlink="">
          <xdr:nvSpPr>
            <xdr:cNvPr id="1056" name="ComboBox1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28575</xdr:rowOff>
        </xdr:from>
        <xdr:to>
          <xdr:col>6</xdr:col>
          <xdr:colOff>0</xdr:colOff>
          <xdr:row>17</xdr:row>
          <xdr:rowOff>247650</xdr:rowOff>
        </xdr:to>
        <xdr:sp macro="" textlink="">
          <xdr:nvSpPr>
            <xdr:cNvPr id="1057" name="ComboBox12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6</xdr:col>
          <xdr:colOff>0</xdr:colOff>
          <xdr:row>18</xdr:row>
          <xdr:rowOff>247650</xdr:rowOff>
        </xdr:to>
        <xdr:sp macro="" textlink="">
          <xdr:nvSpPr>
            <xdr:cNvPr id="1058" name="ComboBox13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28575</xdr:rowOff>
        </xdr:from>
        <xdr:to>
          <xdr:col>6</xdr:col>
          <xdr:colOff>0</xdr:colOff>
          <xdr:row>19</xdr:row>
          <xdr:rowOff>247650</xdr:rowOff>
        </xdr:to>
        <xdr:sp macro="" textlink="">
          <xdr:nvSpPr>
            <xdr:cNvPr id="1059" name="ComboBox14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28575</xdr:rowOff>
        </xdr:from>
        <xdr:to>
          <xdr:col>6</xdr:col>
          <xdr:colOff>0</xdr:colOff>
          <xdr:row>20</xdr:row>
          <xdr:rowOff>247650</xdr:rowOff>
        </xdr:to>
        <xdr:sp macro="" textlink="">
          <xdr:nvSpPr>
            <xdr:cNvPr id="1060" name="ComboBox15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28575</xdr:rowOff>
        </xdr:from>
        <xdr:to>
          <xdr:col>6</xdr:col>
          <xdr:colOff>0</xdr:colOff>
          <xdr:row>21</xdr:row>
          <xdr:rowOff>247650</xdr:rowOff>
        </xdr:to>
        <xdr:sp macro="" textlink="">
          <xdr:nvSpPr>
            <xdr:cNvPr id="1061" name="ComboBox1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28575</xdr:rowOff>
        </xdr:from>
        <xdr:to>
          <xdr:col>6</xdr:col>
          <xdr:colOff>0</xdr:colOff>
          <xdr:row>22</xdr:row>
          <xdr:rowOff>247650</xdr:rowOff>
        </xdr:to>
        <xdr:sp macro="" textlink="">
          <xdr:nvSpPr>
            <xdr:cNvPr id="1062" name="ComboBox17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28575</xdr:rowOff>
        </xdr:from>
        <xdr:to>
          <xdr:col>6</xdr:col>
          <xdr:colOff>828675</xdr:colOff>
          <xdr:row>26</xdr:row>
          <xdr:rowOff>257175</xdr:rowOff>
        </xdr:to>
        <xdr:sp macro="" textlink="">
          <xdr:nvSpPr>
            <xdr:cNvPr id="1063" name="ComboBox18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28575</xdr:rowOff>
        </xdr:from>
        <xdr:to>
          <xdr:col>6</xdr:col>
          <xdr:colOff>828675</xdr:colOff>
          <xdr:row>27</xdr:row>
          <xdr:rowOff>247650</xdr:rowOff>
        </xdr:to>
        <xdr:sp macro="" textlink="">
          <xdr:nvSpPr>
            <xdr:cNvPr id="1064" name="ComboBox19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28575</xdr:rowOff>
        </xdr:from>
        <xdr:to>
          <xdr:col>6</xdr:col>
          <xdr:colOff>828675</xdr:colOff>
          <xdr:row>28</xdr:row>
          <xdr:rowOff>247650</xdr:rowOff>
        </xdr:to>
        <xdr:sp macro="" textlink="">
          <xdr:nvSpPr>
            <xdr:cNvPr id="1065" name="ComboBox20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28575</xdr:rowOff>
        </xdr:from>
        <xdr:to>
          <xdr:col>6</xdr:col>
          <xdr:colOff>828675</xdr:colOff>
          <xdr:row>29</xdr:row>
          <xdr:rowOff>247650</xdr:rowOff>
        </xdr:to>
        <xdr:sp macro="" textlink="">
          <xdr:nvSpPr>
            <xdr:cNvPr id="1066" name="ComboBox21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28575</xdr:rowOff>
        </xdr:from>
        <xdr:to>
          <xdr:col>6</xdr:col>
          <xdr:colOff>828675</xdr:colOff>
          <xdr:row>30</xdr:row>
          <xdr:rowOff>247650</xdr:rowOff>
        </xdr:to>
        <xdr:sp macro="" textlink="">
          <xdr:nvSpPr>
            <xdr:cNvPr id="1067" name="ComboBox22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28575</xdr:rowOff>
        </xdr:from>
        <xdr:to>
          <xdr:col>6</xdr:col>
          <xdr:colOff>828675</xdr:colOff>
          <xdr:row>31</xdr:row>
          <xdr:rowOff>247650</xdr:rowOff>
        </xdr:to>
        <xdr:sp macro="" textlink="">
          <xdr:nvSpPr>
            <xdr:cNvPr id="1068" name="ComboBox23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28575</xdr:rowOff>
        </xdr:from>
        <xdr:to>
          <xdr:col>6</xdr:col>
          <xdr:colOff>828675</xdr:colOff>
          <xdr:row>32</xdr:row>
          <xdr:rowOff>247650</xdr:rowOff>
        </xdr:to>
        <xdr:sp macro="" textlink="">
          <xdr:nvSpPr>
            <xdr:cNvPr id="1069" name="ComboBox24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28575</xdr:rowOff>
        </xdr:from>
        <xdr:to>
          <xdr:col>6</xdr:col>
          <xdr:colOff>828675</xdr:colOff>
          <xdr:row>33</xdr:row>
          <xdr:rowOff>247650</xdr:rowOff>
        </xdr:to>
        <xdr:sp macro="" textlink="">
          <xdr:nvSpPr>
            <xdr:cNvPr id="1070" name="ComboBox2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28575</xdr:rowOff>
        </xdr:from>
        <xdr:to>
          <xdr:col>6</xdr:col>
          <xdr:colOff>828675</xdr:colOff>
          <xdr:row>34</xdr:row>
          <xdr:rowOff>247650</xdr:rowOff>
        </xdr:to>
        <xdr:sp macro="" textlink="">
          <xdr:nvSpPr>
            <xdr:cNvPr id="1071" name="ComboBox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38100</xdr:rowOff>
        </xdr:from>
        <xdr:to>
          <xdr:col>6</xdr:col>
          <xdr:colOff>828675</xdr:colOff>
          <xdr:row>35</xdr:row>
          <xdr:rowOff>257175</xdr:rowOff>
        </xdr:to>
        <xdr:sp macro="" textlink="">
          <xdr:nvSpPr>
            <xdr:cNvPr id="1072" name="ComboBox27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28575</xdr:rowOff>
        </xdr:from>
        <xdr:to>
          <xdr:col>6</xdr:col>
          <xdr:colOff>828675</xdr:colOff>
          <xdr:row>36</xdr:row>
          <xdr:rowOff>247650</xdr:rowOff>
        </xdr:to>
        <xdr:sp macro="" textlink="">
          <xdr:nvSpPr>
            <xdr:cNvPr id="1073" name="ComboBox28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28575</xdr:rowOff>
        </xdr:from>
        <xdr:to>
          <xdr:col>6</xdr:col>
          <xdr:colOff>828675</xdr:colOff>
          <xdr:row>37</xdr:row>
          <xdr:rowOff>247650</xdr:rowOff>
        </xdr:to>
        <xdr:sp macro="" textlink="">
          <xdr:nvSpPr>
            <xdr:cNvPr id="1074" name="ComboBox29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28575</xdr:rowOff>
        </xdr:from>
        <xdr:to>
          <xdr:col>6</xdr:col>
          <xdr:colOff>828675</xdr:colOff>
          <xdr:row>38</xdr:row>
          <xdr:rowOff>247650</xdr:rowOff>
        </xdr:to>
        <xdr:sp macro="" textlink="">
          <xdr:nvSpPr>
            <xdr:cNvPr id="1075" name="ComboBox30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28575</xdr:rowOff>
        </xdr:from>
        <xdr:to>
          <xdr:col>6</xdr:col>
          <xdr:colOff>828675</xdr:colOff>
          <xdr:row>39</xdr:row>
          <xdr:rowOff>247650</xdr:rowOff>
        </xdr:to>
        <xdr:sp macro="" textlink="">
          <xdr:nvSpPr>
            <xdr:cNvPr id="1076" name="ComboBox31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19.xml"/><Relationship Id="rId39" Type="http://schemas.openxmlformats.org/officeDocument/2006/relationships/control" Target="../activeX/activeX31.x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6.xml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image" Target="../media/image2.emf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Relationship Id="rId2" Type="http://schemas.openxmlformats.org/officeDocument/2006/relationships/printerSettings" Target="../printerSettings/printerSettings5.bin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5" Type="http://schemas.openxmlformats.org/officeDocument/2006/relationships/vmlDrawing" Target="../drawings/vmlDrawing2.vml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3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6.xml"/><Relationship Id="rId27" Type="http://schemas.openxmlformats.org/officeDocument/2006/relationships/image" Target="../media/image3.emf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G58"/>
  <sheetViews>
    <sheetView showGridLines="0" showZeros="0" tabSelected="1" defaultGridColor="0" view="pageBreakPreview" colorId="22" zoomScale="70" zoomScaleNormal="70" zoomScaleSheetLayoutView="70" workbookViewId="0">
      <selection activeCell="F15" sqref="F15"/>
    </sheetView>
  </sheetViews>
  <sheetFormatPr defaultColWidth="11.44140625" defaultRowHeight="15" x14ac:dyDescent="0.2"/>
  <cols>
    <col min="1" max="1" width="13.77734375" style="88" customWidth="1"/>
    <col min="2" max="2" width="13.109375" style="88" customWidth="1"/>
    <col min="3" max="3" width="11.88671875" style="88" customWidth="1"/>
    <col min="4" max="4" width="14.109375" style="88" customWidth="1"/>
    <col min="5" max="7" width="17.77734375" style="88" customWidth="1"/>
    <col min="8" max="16384" width="11.44140625" style="88"/>
  </cols>
  <sheetData>
    <row r="1" spans="1:7" ht="18" x14ac:dyDescent="0.25">
      <c r="A1" s="266" t="s">
        <v>549</v>
      </c>
      <c r="B1" s="266"/>
      <c r="C1" s="266"/>
      <c r="D1" s="266"/>
      <c r="E1" s="266"/>
      <c r="F1" s="266"/>
      <c r="G1" s="266"/>
    </row>
    <row r="2" spans="1:7" ht="19.899999999999999" customHeight="1" x14ac:dyDescent="0.3">
      <c r="A2" s="270" t="s">
        <v>554</v>
      </c>
      <c r="B2" s="266"/>
      <c r="C2" s="266"/>
      <c r="D2" s="266"/>
      <c r="E2" s="266"/>
      <c r="F2" s="266"/>
      <c r="G2" s="266"/>
    </row>
    <row r="3" spans="1:7" ht="24.95" customHeight="1" x14ac:dyDescent="0.25">
      <c r="A3" s="267" t="s">
        <v>555</v>
      </c>
      <c r="B3" s="267"/>
      <c r="C3" s="267"/>
      <c r="D3" s="267"/>
      <c r="E3" s="267"/>
      <c r="F3" s="267"/>
      <c r="G3" s="267"/>
    </row>
    <row r="4" spans="1:7" s="91" customFormat="1" ht="24.95" customHeight="1" x14ac:dyDescent="0.3">
      <c r="A4" s="127" t="s">
        <v>556</v>
      </c>
      <c r="B4" s="88"/>
      <c r="C4" s="89"/>
      <c r="D4" s="89"/>
      <c r="E4" s="89"/>
      <c r="F4" s="1" t="s">
        <v>46</v>
      </c>
      <c r="G4" s="90"/>
    </row>
    <row r="5" spans="1:7" s="91" customFormat="1" ht="24.95" customHeight="1" x14ac:dyDescent="0.3">
      <c r="B5" s="1" t="s">
        <v>45</v>
      </c>
      <c r="C5" s="88"/>
      <c r="D5" s="262"/>
      <c r="E5" s="262"/>
      <c r="F5" s="1" t="s">
        <v>47</v>
      </c>
      <c r="G5" s="90"/>
    </row>
    <row r="6" spans="1:7" s="91" customFormat="1" ht="24.95" customHeight="1" x14ac:dyDescent="0.3">
      <c r="B6" s="1"/>
      <c r="C6" s="1"/>
      <c r="D6" s="88"/>
      <c r="E6" s="88"/>
      <c r="F6" s="1" t="s">
        <v>55</v>
      </c>
      <c r="G6" s="155"/>
    </row>
    <row r="7" spans="1:7" ht="24" customHeight="1" thickBot="1" x14ac:dyDescent="0.3">
      <c r="A7" s="1" t="s">
        <v>48</v>
      </c>
      <c r="B7" s="262"/>
      <c r="C7" s="262"/>
      <c r="D7" s="262"/>
      <c r="E7" s="262"/>
      <c r="F7" s="1"/>
    </row>
    <row r="8" spans="1:7" ht="23.25" customHeight="1" x14ac:dyDescent="0.25">
      <c r="A8" s="1" t="s">
        <v>0</v>
      </c>
      <c r="B8" s="260"/>
      <c r="C8" s="260"/>
      <c r="D8" s="260"/>
      <c r="E8" s="263"/>
      <c r="F8" s="268" t="s">
        <v>513</v>
      </c>
      <c r="G8" s="269"/>
    </row>
    <row r="9" spans="1:7" ht="23.25" customHeight="1" x14ac:dyDescent="0.25">
      <c r="A9" s="1"/>
      <c r="B9" s="260"/>
      <c r="C9" s="260"/>
      <c r="D9" s="260"/>
      <c r="E9" s="263"/>
      <c r="F9" s="93"/>
      <c r="G9" s="94"/>
    </row>
    <row r="10" spans="1:7" ht="23.25" customHeight="1" x14ac:dyDescent="0.25">
      <c r="A10" s="1" t="s">
        <v>49</v>
      </c>
      <c r="B10" s="260"/>
      <c r="C10" s="260"/>
      <c r="D10" s="17" t="s">
        <v>76</v>
      </c>
      <c r="E10" s="154"/>
      <c r="F10" s="149" t="s">
        <v>2</v>
      </c>
      <c r="G10" s="150" t="s">
        <v>1</v>
      </c>
    </row>
    <row r="11" spans="1:7" ht="23.25" customHeight="1" x14ac:dyDescent="0.25">
      <c r="A11" s="1" t="s">
        <v>515</v>
      </c>
      <c r="B11" s="261"/>
      <c r="C11" s="261"/>
      <c r="D11" s="17" t="s">
        <v>77</v>
      </c>
      <c r="E11" s="154"/>
      <c r="F11" s="151"/>
      <c r="G11" s="152"/>
    </row>
    <row r="12" spans="1:7" ht="23.25" customHeight="1" x14ac:dyDescent="0.25">
      <c r="A12" s="1" t="s">
        <v>516</v>
      </c>
      <c r="B12" s="264"/>
      <c r="C12" s="265"/>
      <c r="D12" s="17"/>
      <c r="E12" s="134"/>
      <c r="F12" s="144" t="s">
        <v>449</v>
      </c>
      <c r="G12" s="145"/>
    </row>
    <row r="13" spans="1:7" ht="24" customHeight="1" x14ac:dyDescent="0.25">
      <c r="A13" s="1" t="s">
        <v>50</v>
      </c>
      <c r="B13" s="260"/>
      <c r="C13" s="260"/>
      <c r="D13" s="17" t="s">
        <v>77</v>
      </c>
      <c r="E13" s="154"/>
      <c r="F13" s="144" t="s">
        <v>79</v>
      </c>
      <c r="G13" s="146"/>
    </row>
    <row r="14" spans="1:7" ht="24" customHeight="1" thickBot="1" x14ac:dyDescent="0.3">
      <c r="A14" s="1" t="s">
        <v>516</v>
      </c>
      <c r="B14" s="264"/>
      <c r="C14" s="265"/>
      <c r="D14" s="17"/>
      <c r="E14" s="134"/>
      <c r="F14" s="147"/>
      <c r="G14" s="148"/>
    </row>
    <row r="15" spans="1:7" ht="24.95" customHeight="1" x14ac:dyDescent="0.25">
      <c r="A15" s="1" t="s">
        <v>51</v>
      </c>
      <c r="B15" s="260"/>
      <c r="C15" s="260"/>
      <c r="D15" s="26" t="s">
        <v>52</v>
      </c>
      <c r="E15" s="154"/>
      <c r="F15" s="143"/>
      <c r="G15" s="134"/>
    </row>
    <row r="16" spans="1:7" ht="24.95" customHeight="1" x14ac:dyDescent="0.25">
      <c r="A16" s="24" t="s">
        <v>54</v>
      </c>
      <c r="B16" s="120"/>
      <c r="C16" s="95"/>
      <c r="D16" s="26" t="s">
        <v>53</v>
      </c>
      <c r="E16" s="95"/>
      <c r="F16" s="143"/>
      <c r="G16" s="134"/>
    </row>
    <row r="17" spans="1:7" ht="19.899999999999999" customHeight="1" x14ac:dyDescent="0.25">
      <c r="A17" s="27" t="s">
        <v>56</v>
      </c>
      <c r="C17" s="156"/>
      <c r="E17" s="27" t="s">
        <v>455</v>
      </c>
      <c r="G17" s="123">
        <v>0</v>
      </c>
    </row>
    <row r="18" spans="1:7" ht="19.899999999999999" customHeight="1" x14ac:dyDescent="0.25">
      <c r="A18" s="24" t="s">
        <v>517</v>
      </c>
      <c r="B18" s="121"/>
      <c r="C18" s="126"/>
      <c r="D18" s="124"/>
      <c r="E18" s="27"/>
      <c r="F18" s="121"/>
      <c r="G18" s="122"/>
    </row>
    <row r="19" spans="1:7" ht="7.5" customHeight="1" x14ac:dyDescent="0.25">
      <c r="A19" s="27"/>
      <c r="B19" s="121"/>
      <c r="C19" s="122"/>
      <c r="E19" s="27"/>
      <c r="F19" s="121"/>
      <c r="G19" s="122"/>
    </row>
    <row r="20" spans="1:7" ht="19.899999999999999" customHeight="1" x14ac:dyDescent="0.25">
      <c r="E20" s="3" t="s">
        <v>62</v>
      </c>
      <c r="F20" s="3" t="s">
        <v>4</v>
      </c>
      <c r="G20" s="3" t="s">
        <v>36</v>
      </c>
    </row>
    <row r="21" spans="1:7" ht="19.899999999999999" customHeight="1" thickBot="1" x14ac:dyDescent="0.25">
      <c r="A21" s="4" t="s">
        <v>5</v>
      </c>
      <c r="B21" s="5" t="s">
        <v>6</v>
      </c>
      <c r="E21" s="6" t="s">
        <v>7</v>
      </c>
      <c r="F21" s="6" t="s">
        <v>8</v>
      </c>
      <c r="G21" s="6" t="s">
        <v>8</v>
      </c>
    </row>
    <row r="22" spans="1:7" ht="19.899999999999999" customHeight="1" thickTop="1" thickBot="1" x14ac:dyDescent="0.3">
      <c r="A22" s="2" t="s">
        <v>9</v>
      </c>
      <c r="B22" s="88" t="s">
        <v>10</v>
      </c>
      <c r="E22" s="195">
        <f>F22</f>
        <v>0</v>
      </c>
      <c r="F22" s="196">
        <f>'Salary-Page 2'!J42</f>
        <v>0</v>
      </c>
      <c r="G22" s="197"/>
    </row>
    <row r="23" spans="1:7" ht="19.899999999999999" customHeight="1" thickTop="1" thickBot="1" x14ac:dyDescent="0.3">
      <c r="A23" s="2" t="s">
        <v>11</v>
      </c>
      <c r="B23" s="88" t="s">
        <v>453</v>
      </c>
      <c r="E23" s="195">
        <f>'Fringe-Non staff Serv-Page 3'!E11</f>
        <v>0</v>
      </c>
      <c r="F23" s="198">
        <f>'Fringe-Non staff Serv-Page 3'!F11</f>
        <v>0</v>
      </c>
      <c r="G23" s="197"/>
    </row>
    <row r="24" spans="1:7" ht="19.899999999999999" customHeight="1" thickTop="1" thickBot="1" x14ac:dyDescent="0.3">
      <c r="A24" s="2" t="s">
        <v>12</v>
      </c>
      <c r="B24" s="88" t="s">
        <v>457</v>
      </c>
      <c r="C24" s="7"/>
      <c r="E24" s="196">
        <f>G24</f>
        <v>0</v>
      </c>
      <c r="F24" s="197"/>
      <c r="G24" s="199">
        <f>'Fringe-Non staff Serv-Page 3'!G14</f>
        <v>0</v>
      </c>
    </row>
    <row r="25" spans="1:7" ht="19.899999999999999" customHeight="1" thickTop="1" thickBot="1" x14ac:dyDescent="0.3">
      <c r="A25" s="1" t="s">
        <v>14</v>
      </c>
      <c r="E25" s="200">
        <f>SUM(E22:E24)</f>
        <v>0</v>
      </c>
      <c r="F25" s="201">
        <f>SUM(F22:F23)</f>
        <v>0</v>
      </c>
      <c r="G25" s="200">
        <f>G24</f>
        <v>0</v>
      </c>
    </row>
    <row r="26" spans="1:7" ht="19.899999999999999" customHeight="1" thickBot="1" x14ac:dyDescent="0.25">
      <c r="A26" s="8"/>
      <c r="B26" s="5" t="s">
        <v>465</v>
      </c>
      <c r="E26" s="202"/>
      <c r="F26" s="202"/>
      <c r="G26" s="202"/>
    </row>
    <row r="27" spans="1:7" ht="19.899999999999999" customHeight="1" thickTop="1" thickBot="1" x14ac:dyDescent="0.3">
      <c r="A27" s="142" t="s">
        <v>470</v>
      </c>
      <c r="B27" s="88" t="s">
        <v>464</v>
      </c>
      <c r="E27" s="195">
        <f>F27</f>
        <v>0</v>
      </c>
      <c r="F27" s="196">
        <f>'Fringe-Non staff Serv-Page 3'!F19</f>
        <v>0</v>
      </c>
      <c r="G27" s="197"/>
    </row>
    <row r="28" spans="1:7" ht="19.899999999999999" customHeight="1" thickTop="1" thickBot="1" x14ac:dyDescent="0.3">
      <c r="A28" s="142" t="s">
        <v>471</v>
      </c>
      <c r="B28" s="21" t="s">
        <v>530</v>
      </c>
      <c r="E28" s="195">
        <f>F28</f>
        <v>0</v>
      </c>
      <c r="F28" s="196">
        <f>'Fringe-Non staff Serv-Page 3'!F27</f>
        <v>0</v>
      </c>
      <c r="G28" s="197"/>
    </row>
    <row r="29" spans="1:7" ht="19.899999999999999" customHeight="1" thickTop="1" thickBot="1" x14ac:dyDescent="0.3">
      <c r="A29" s="142" t="s">
        <v>472</v>
      </c>
      <c r="B29" s="88" t="s">
        <v>17</v>
      </c>
      <c r="E29" s="195">
        <f>F29</f>
        <v>0</v>
      </c>
      <c r="F29" s="196">
        <f>+'Fringe-Non staff Serv-Page 3'!F33</f>
        <v>0</v>
      </c>
      <c r="G29" s="197"/>
    </row>
    <row r="30" spans="1:7" ht="19.899999999999999" customHeight="1" thickTop="1" thickBot="1" x14ac:dyDescent="0.3">
      <c r="A30" s="142" t="s">
        <v>473</v>
      </c>
      <c r="B30" s="88" t="s">
        <v>468</v>
      </c>
      <c r="E30" s="195">
        <f>F30</f>
        <v>0</v>
      </c>
      <c r="F30" s="196">
        <f>+'Fringe-Non staff Serv-Page 3'!F38</f>
        <v>0</v>
      </c>
      <c r="G30" s="197"/>
    </row>
    <row r="31" spans="1:7" ht="19.899999999999999" customHeight="1" thickTop="1" thickBot="1" x14ac:dyDescent="0.3">
      <c r="A31" s="142" t="s">
        <v>474</v>
      </c>
      <c r="B31" s="88" t="s">
        <v>469</v>
      </c>
      <c r="E31" s="195">
        <f>F31</f>
        <v>0</v>
      </c>
      <c r="F31" s="196">
        <f>+'Fringe-Non staff Serv-Page 3'!F44</f>
        <v>0</v>
      </c>
      <c r="G31" s="197"/>
    </row>
    <row r="32" spans="1:7" ht="19.899999999999999" customHeight="1" thickTop="1" thickBot="1" x14ac:dyDescent="0.3">
      <c r="A32" s="24" t="s">
        <v>466</v>
      </c>
      <c r="E32" s="200">
        <f>SUM(E27:E31)</f>
        <v>0</v>
      </c>
      <c r="F32" s="203">
        <f>SUM(F27:F31)</f>
        <v>0</v>
      </c>
      <c r="G32" s="197"/>
    </row>
    <row r="33" spans="1:7" ht="19.899999999999999" customHeight="1" thickBot="1" x14ac:dyDescent="0.25">
      <c r="A33" s="8"/>
      <c r="B33" s="5" t="s">
        <v>18</v>
      </c>
      <c r="E33" s="202"/>
      <c r="F33" s="202"/>
      <c r="G33" s="202"/>
    </row>
    <row r="34" spans="1:7" ht="19.899999999999999" customHeight="1" thickBot="1" x14ac:dyDescent="0.3">
      <c r="A34" s="2" t="s">
        <v>19</v>
      </c>
      <c r="B34" s="88" t="s">
        <v>20</v>
      </c>
      <c r="E34" s="195">
        <f>+F34</f>
        <v>0</v>
      </c>
      <c r="F34" s="196">
        <f>+'OTPS-Page4'!F11</f>
        <v>0</v>
      </c>
      <c r="G34" s="204"/>
    </row>
    <row r="35" spans="1:7" ht="19.899999999999999" customHeight="1" thickBot="1" x14ac:dyDescent="0.3">
      <c r="A35" s="2" t="s">
        <v>21</v>
      </c>
      <c r="B35" s="88" t="s">
        <v>22</v>
      </c>
      <c r="E35" s="195">
        <f t="shared" ref="E35:E40" si="0">F35</f>
        <v>0</v>
      </c>
      <c r="F35" s="196">
        <f>'OTPS-Page4'!G15</f>
        <v>0</v>
      </c>
      <c r="G35" s="204"/>
    </row>
    <row r="36" spans="1:7" ht="19.899999999999999" customHeight="1" thickBot="1" x14ac:dyDescent="0.3">
      <c r="A36" s="2" t="s">
        <v>23</v>
      </c>
      <c r="B36" s="88" t="s">
        <v>24</v>
      </c>
      <c r="E36" s="195">
        <f t="shared" si="0"/>
        <v>0</v>
      </c>
      <c r="F36" s="196">
        <f>'OTPS-Page4'!G24</f>
        <v>0</v>
      </c>
      <c r="G36" s="204"/>
    </row>
    <row r="37" spans="1:7" ht="19.899999999999999" customHeight="1" thickBot="1" x14ac:dyDescent="0.3">
      <c r="A37" s="2" t="s">
        <v>25</v>
      </c>
      <c r="B37" s="88" t="s">
        <v>508</v>
      </c>
      <c r="E37" s="195">
        <f t="shared" si="0"/>
        <v>0</v>
      </c>
      <c r="F37" s="196">
        <f>'OTPS-Page4'!G28</f>
        <v>0</v>
      </c>
      <c r="G37" s="204"/>
    </row>
    <row r="38" spans="1:7" ht="19.899999999999999" customHeight="1" thickBot="1" x14ac:dyDescent="0.3">
      <c r="A38" s="2" t="s">
        <v>26</v>
      </c>
      <c r="B38" s="88" t="s">
        <v>27</v>
      </c>
      <c r="E38" s="195">
        <f t="shared" si="0"/>
        <v>0</v>
      </c>
      <c r="F38" s="196">
        <f>'OTPS-Page4'!G35</f>
        <v>0</v>
      </c>
      <c r="G38" s="204"/>
    </row>
    <row r="39" spans="1:7" ht="19.899999999999999" customHeight="1" thickBot="1" x14ac:dyDescent="0.3">
      <c r="A39" s="2" t="s">
        <v>28</v>
      </c>
      <c r="B39" s="88" t="s">
        <v>29</v>
      </c>
      <c r="E39" s="195">
        <f t="shared" si="0"/>
        <v>0</v>
      </c>
      <c r="F39" s="205">
        <f>'OTPS-Page4'!G37</f>
        <v>0</v>
      </c>
      <c r="G39" s="204"/>
    </row>
    <row r="40" spans="1:7" ht="19.899999999999999" customHeight="1" thickBot="1" x14ac:dyDescent="0.3">
      <c r="A40" s="2" t="s">
        <v>30</v>
      </c>
      <c r="B40" s="88" t="s">
        <v>476</v>
      </c>
      <c r="E40" s="195">
        <f t="shared" si="0"/>
        <v>0</v>
      </c>
      <c r="F40" s="198">
        <f>'OTPS-Page4'!G39</f>
        <v>0</v>
      </c>
      <c r="G40" s="204"/>
    </row>
    <row r="41" spans="1:7" ht="19.899999999999999" customHeight="1" thickBot="1" x14ac:dyDescent="0.3">
      <c r="A41" s="2" t="s">
        <v>31</v>
      </c>
      <c r="B41" s="21" t="s">
        <v>550</v>
      </c>
      <c r="E41" s="196">
        <f>F41</f>
        <v>0</v>
      </c>
      <c r="F41" s="198">
        <f>'OTPS-Page4'!G47</f>
        <v>0</v>
      </c>
      <c r="G41" s="204">
        <f>'OTPS-Page4'!H47</f>
        <v>0</v>
      </c>
    </row>
    <row r="42" spans="1:7" ht="17.25" customHeight="1" thickTop="1" thickBot="1" x14ac:dyDescent="0.3">
      <c r="A42" s="32" t="s">
        <v>60</v>
      </c>
      <c r="B42" s="88" t="s">
        <v>57</v>
      </c>
      <c r="E42" s="196">
        <f>+G42</f>
        <v>0</v>
      </c>
      <c r="F42" s="197"/>
      <c r="G42" s="206">
        <f>+'OTPS-Page4'!H50</f>
        <v>0</v>
      </c>
    </row>
    <row r="43" spans="1:7" ht="19.5" hidden="1" customHeight="1" thickBot="1" x14ac:dyDescent="0.3">
      <c r="A43" s="32" t="s">
        <v>61</v>
      </c>
      <c r="B43" s="88" t="s">
        <v>59</v>
      </c>
      <c r="E43" s="207">
        <f>+'OTPS-Page4'!F53</f>
        <v>0</v>
      </c>
      <c r="F43" s="208">
        <f>+E43</f>
        <v>0</v>
      </c>
      <c r="G43" s="209"/>
    </row>
    <row r="44" spans="1:7" ht="19.899999999999999" customHeight="1" thickTop="1" thickBot="1" x14ac:dyDescent="0.3">
      <c r="A44" s="1" t="s">
        <v>32</v>
      </c>
      <c r="E44" s="200">
        <f>SUM(E34:E43)</f>
        <v>0</v>
      </c>
      <c r="F44" s="200">
        <f>SUM(F34:F43)</f>
        <v>0</v>
      </c>
      <c r="G44" s="210">
        <f>SUM(G41:G42)</f>
        <v>0</v>
      </c>
    </row>
    <row r="45" spans="1:7" ht="19.899999999999999" customHeight="1" thickBot="1" x14ac:dyDescent="0.3">
      <c r="E45" s="208"/>
      <c r="F45" s="208"/>
      <c r="G45" s="208"/>
    </row>
    <row r="46" spans="1:7" ht="19.899999999999999" customHeight="1" thickBot="1" x14ac:dyDescent="0.3">
      <c r="A46" s="1" t="s">
        <v>33</v>
      </c>
      <c r="E46" s="200">
        <f>E44+E32+E25</f>
        <v>0</v>
      </c>
      <c r="F46" s="200">
        <f>F44+F32+F25</f>
        <v>0</v>
      </c>
      <c r="G46" s="200">
        <f>G44+G25</f>
        <v>0</v>
      </c>
    </row>
    <row r="47" spans="1:7" ht="19.899999999999999" customHeight="1" x14ac:dyDescent="0.25">
      <c r="A47" s="114" t="s">
        <v>538</v>
      </c>
    </row>
    <row r="48" spans="1:7" ht="19.5" customHeight="1" x14ac:dyDescent="0.25">
      <c r="A48" s="114" t="s">
        <v>479</v>
      </c>
    </row>
    <row r="49" spans="1:7" ht="19.5" customHeight="1" x14ac:dyDescent="0.25">
      <c r="A49" s="1" t="s">
        <v>452</v>
      </c>
    </row>
    <row r="50" spans="1:7" ht="19.899999999999999" customHeight="1" x14ac:dyDescent="0.25">
      <c r="A50" s="73" t="s">
        <v>451</v>
      </c>
      <c r="B50" s="96"/>
      <c r="C50" s="96"/>
      <c r="D50" s="96"/>
      <c r="E50" s="96"/>
      <c r="F50" s="96"/>
      <c r="G50" s="96"/>
    </row>
    <row r="51" spans="1:7" x14ac:dyDescent="0.2">
      <c r="A51" s="35" t="s">
        <v>34</v>
      </c>
      <c r="B51" s="87"/>
      <c r="C51" s="87"/>
      <c r="D51" s="87"/>
      <c r="E51" s="87"/>
      <c r="F51" s="87"/>
      <c r="G51" s="87"/>
    </row>
    <row r="53" spans="1:7" x14ac:dyDescent="0.2">
      <c r="A53" s="9"/>
    </row>
    <row r="57" spans="1:7" x14ac:dyDescent="0.2">
      <c r="A57" s="9"/>
    </row>
    <row r="58" spans="1:7" x14ac:dyDescent="0.2">
      <c r="A58" s="9"/>
    </row>
  </sheetData>
  <sheetProtection algorithmName="SHA-512" hashValue="YezF/saFrrQbE30/i4UOZPH4llxslu0FodLuzfLftF9VCxt1/tEP0ytH2sq9RKP+BsU8zdfactG+xyasIPT8tQ==" saltValue="KL7ku7haQjAc/6OK7ved2Q==" spinCount="100000" sheet="1" formatCells="0" formatColumns="0" formatRows="0" insertColumns="0" insertRows="0" insertHyperlinks="0" deleteColumns="0" deleteRows="0" sort="0" autoFilter="0" pivotTables="0"/>
  <customSheetViews>
    <customSheetView guid="{794A2220-0D2C-11D3-B0D5-0004ACA257E6}" scale="87" colorId="22" zeroValues="0" fitToPage="1" showRuler="0" topLeftCell="A18">
      <selection activeCell="D31" sqref="D31"/>
      <pageMargins left="0.5" right="0.5" top="0.5" bottom="0.5" header="0.5" footer="0.5"/>
      <pageSetup scale="82" orientation="portrait" horizontalDpi="300" verticalDpi="300" r:id="rId1"/>
      <headerFooter alignWithMargins="0"/>
    </customSheetView>
    <customSheetView guid="{C814F1E0-DDE9-11D2-A601-00A024C82E2A}" scale="87" colorId="22" showPageBreaks="1" zeroValues="0" fitToPage="1" showRuler="0">
      <pageMargins left="0.5" right="0.5" top="0.5" bottom="0.5" header="0.5" footer="0.5"/>
      <pageSetup scale="82" orientation="portrait" horizontalDpi="300" verticalDpi="300" r:id="rId2"/>
      <headerFooter alignWithMargins="0"/>
    </customSheetView>
  </customSheetViews>
  <mergeCells count="14">
    <mergeCell ref="A1:G1"/>
    <mergeCell ref="A3:G3"/>
    <mergeCell ref="F8:G8"/>
    <mergeCell ref="D5:E5"/>
    <mergeCell ref="B13:C13"/>
    <mergeCell ref="A2:G2"/>
    <mergeCell ref="B15:C15"/>
    <mergeCell ref="B11:C11"/>
    <mergeCell ref="B7:E7"/>
    <mergeCell ref="B8:E8"/>
    <mergeCell ref="B9:E9"/>
    <mergeCell ref="B10:C10"/>
    <mergeCell ref="B12:C12"/>
    <mergeCell ref="B14:C14"/>
  </mergeCells>
  <phoneticPr fontId="7" type="noConversion"/>
  <dataValidations count="3">
    <dataValidation allowBlank="1" showInputMessage="1" showErrorMessage="1" promptTitle="Please note:" prompt="All highlighted fields (Blue) are calculated automatically from pages 2, 3, &amp; 4 and cannot be changed manually." sqref="E22:G46" xr:uid="{00000000-0002-0000-0000-000000000000}"/>
    <dataValidation allowBlank="1" showInputMessage="1" showErrorMessage="1" promptTitle="SUI" prompt="State Unemployment Insurance number" sqref="E15" xr:uid="{00000000-0002-0000-0000-000001000000}"/>
    <dataValidation allowBlank="1" showInputMessage="1" showErrorMessage="1" promptTitle="EIN #" prompt="9 digit Federal Employer Identification Number" sqref="B15:C15" xr:uid="{00000000-0002-0000-0000-000002000000}"/>
  </dataValidations>
  <pageMargins left="0.75" right="0.5" top="0.5" bottom="0.5" header="0.5" footer="0.5"/>
  <pageSetup scale="65" orientation="portrait" horizontalDpi="300" verticalDpi="300" r:id="rId3"/>
  <headerFooter alignWithMargins="0"/>
  <cellWatches>
    <cellWatch r="C16"/>
  </cellWatch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O220"/>
  <sheetViews>
    <sheetView showGridLines="0" showZeros="0" defaultGridColor="0" colorId="22" zoomScale="87" zoomScaleNormal="87" zoomScaleSheetLayoutView="100" zoomScalePageLayoutView="70" workbookViewId="0">
      <selection activeCell="A4" sqref="A4:H4"/>
    </sheetView>
  </sheetViews>
  <sheetFormatPr defaultColWidth="11.44140625" defaultRowHeight="15" x14ac:dyDescent="0.2"/>
  <cols>
    <col min="1" max="1" width="5.109375" style="21" customWidth="1"/>
    <col min="2" max="2" width="8" style="21" customWidth="1"/>
    <col min="3" max="3" width="25.88671875" style="21" customWidth="1"/>
    <col min="4" max="4" width="8.44140625" style="21" customWidth="1"/>
    <col min="5" max="5" width="7" style="21" customWidth="1"/>
    <col min="6" max="6" width="5.33203125" style="21" customWidth="1"/>
    <col min="7" max="7" width="10" style="21" customWidth="1"/>
    <col min="8" max="8" width="15.77734375" style="49" customWidth="1"/>
    <col min="9" max="9" width="12" style="21" customWidth="1"/>
    <col min="10" max="10" width="15.77734375" style="21" customWidth="1"/>
    <col min="11" max="11" width="17.6640625" style="215" customWidth="1"/>
    <col min="12" max="12" width="22.77734375" style="21" customWidth="1"/>
    <col min="13" max="16384" width="11.44140625" style="21"/>
  </cols>
  <sheetData>
    <row r="1" spans="1:15" ht="29.25" customHeight="1" x14ac:dyDescent="0.2">
      <c r="A1" s="252" t="str">
        <f>_xlfn.CONCAT('Summary-Page 1'!A1:G1," ",'Summary-Page 1'!A2:G2)</f>
        <v>DEPARTMENT OF YOUTH AND COMMUNITY DEVELOPMENT PROGRAM BUDGET SUMMARY FY 2026</v>
      </c>
      <c r="B1" s="231"/>
      <c r="C1" s="231"/>
      <c r="D1" s="231"/>
      <c r="E1" s="231"/>
      <c r="F1" s="231"/>
      <c r="G1" s="231"/>
      <c r="H1" s="231"/>
      <c r="I1" s="231"/>
      <c r="J1" s="231"/>
      <c r="K1" s="42"/>
    </row>
    <row r="2" spans="1:15" ht="17.25" customHeight="1" x14ac:dyDescent="0.25">
      <c r="A2" s="37"/>
      <c r="C2" s="35"/>
      <c r="D2" s="35"/>
      <c r="E2" s="35"/>
      <c r="F2" s="35"/>
      <c r="G2" s="35"/>
      <c r="H2" s="46"/>
      <c r="I2" s="21" t="s">
        <v>46</v>
      </c>
      <c r="J2" s="70">
        <f>+'Summary-Page 1'!G4</f>
        <v>0</v>
      </c>
      <c r="K2" s="42"/>
    </row>
    <row r="3" spans="1:15" ht="18.75" x14ac:dyDescent="0.25">
      <c r="A3" s="33"/>
      <c r="C3" s="35"/>
      <c r="D3" s="35"/>
      <c r="E3" s="35"/>
      <c r="F3" s="35"/>
      <c r="G3" s="35"/>
      <c r="H3" s="46"/>
      <c r="I3" s="21" t="s">
        <v>47</v>
      </c>
      <c r="J3" s="70">
        <f>+'Summary-Page 1'!G5</f>
        <v>0</v>
      </c>
      <c r="K3" s="42"/>
    </row>
    <row r="4" spans="1:15" ht="19.5" thickBot="1" x14ac:dyDescent="0.3">
      <c r="A4" s="275" t="s">
        <v>557</v>
      </c>
      <c r="B4" s="275"/>
      <c r="C4" s="275"/>
      <c r="D4" s="275"/>
      <c r="E4" s="275"/>
      <c r="F4" s="275"/>
      <c r="G4" s="275"/>
      <c r="H4" s="275"/>
      <c r="I4" s="53" t="s">
        <v>55</v>
      </c>
      <c r="J4" s="70">
        <f>+'Summary-Page 1'!G6</f>
        <v>0</v>
      </c>
    </row>
    <row r="5" spans="1:15" ht="49.5" customHeight="1" thickTop="1" thickBot="1" x14ac:dyDescent="0.25">
      <c r="A5" s="116"/>
      <c r="B5" s="279" t="s">
        <v>72</v>
      </c>
      <c r="C5" s="280"/>
      <c r="D5" s="280"/>
      <c r="E5" s="280"/>
      <c r="F5" s="280"/>
      <c r="G5" s="280"/>
      <c r="H5" s="280"/>
      <c r="I5" s="280"/>
      <c r="J5" s="281"/>
    </row>
    <row r="6" spans="1:15" ht="38.25" customHeight="1" thickTop="1" thickBot="1" x14ac:dyDescent="0.3">
      <c r="A6" s="38" t="s">
        <v>67</v>
      </c>
      <c r="B6" s="38" t="s">
        <v>71</v>
      </c>
      <c r="C6" s="276" t="s">
        <v>509</v>
      </c>
      <c r="D6" s="282"/>
      <c r="E6" s="282"/>
      <c r="F6" s="283"/>
      <c r="G6" s="75" t="s">
        <v>78</v>
      </c>
      <c r="H6" s="47" t="s">
        <v>68</v>
      </c>
      <c r="I6" s="38" t="s">
        <v>69</v>
      </c>
      <c r="J6" s="82" t="s">
        <v>70</v>
      </c>
    </row>
    <row r="7" spans="1:15" ht="24.75" customHeight="1" thickTop="1" x14ac:dyDescent="0.25">
      <c r="A7" s="76"/>
      <c r="B7" s="274"/>
      <c r="C7" s="272"/>
      <c r="D7" s="272"/>
      <c r="E7" s="272"/>
      <c r="F7" s="273"/>
      <c r="G7" s="77"/>
      <c r="H7" s="125"/>
      <c r="I7" s="212" t="str">
        <f>IF(H7=0,"",J7/H7)</f>
        <v/>
      </c>
      <c r="J7" s="85"/>
      <c r="L7" s="218"/>
      <c r="M7" s="217"/>
      <c r="N7" s="218"/>
      <c r="O7" s="217"/>
    </row>
    <row r="8" spans="1:15" ht="24.75" customHeight="1" x14ac:dyDescent="0.25">
      <c r="A8" s="76"/>
      <c r="B8" s="274"/>
      <c r="C8" s="272"/>
      <c r="D8" s="272"/>
      <c r="E8" s="272"/>
      <c r="F8" s="273"/>
      <c r="G8" s="77"/>
      <c r="H8" s="125"/>
      <c r="I8" s="211" t="str">
        <f t="shared" ref="I8:I23" si="0">IF(H8=0,"",J8/H8)</f>
        <v/>
      </c>
      <c r="J8" s="85"/>
      <c r="K8" s="217"/>
      <c r="L8" s="218"/>
      <c r="M8" s="217"/>
      <c r="N8" s="218"/>
      <c r="O8" s="217"/>
    </row>
    <row r="9" spans="1:15" ht="24.75" customHeight="1" x14ac:dyDescent="0.25">
      <c r="A9" s="76"/>
      <c r="B9" s="274"/>
      <c r="C9" s="272"/>
      <c r="D9" s="272"/>
      <c r="E9" s="272"/>
      <c r="F9" s="273"/>
      <c r="G9" s="77"/>
      <c r="H9" s="125"/>
      <c r="I9" s="211" t="str">
        <f t="shared" si="0"/>
        <v/>
      </c>
      <c r="J9" s="85"/>
      <c r="K9" s="217"/>
      <c r="L9" s="217"/>
      <c r="M9" s="217"/>
      <c r="N9" s="218"/>
      <c r="O9" s="217"/>
    </row>
    <row r="10" spans="1:15" ht="24.75" customHeight="1" x14ac:dyDescent="0.25">
      <c r="A10" s="76"/>
      <c r="B10" s="274"/>
      <c r="C10" s="272"/>
      <c r="D10" s="272"/>
      <c r="E10" s="272"/>
      <c r="F10" s="273"/>
      <c r="G10" s="77"/>
      <c r="H10" s="125"/>
      <c r="I10" s="211" t="str">
        <f t="shared" si="0"/>
        <v/>
      </c>
      <c r="J10" s="85"/>
      <c r="K10" s="217"/>
      <c r="L10" s="218"/>
      <c r="M10" s="217"/>
      <c r="N10" s="218"/>
      <c r="O10" s="217"/>
    </row>
    <row r="11" spans="1:15" ht="24.75" customHeight="1" x14ac:dyDescent="0.25">
      <c r="A11" s="76"/>
      <c r="B11" s="274"/>
      <c r="C11" s="272"/>
      <c r="D11" s="272"/>
      <c r="E11" s="272"/>
      <c r="F11" s="273"/>
      <c r="G11" s="77"/>
      <c r="H11" s="125"/>
      <c r="I11" s="211" t="str">
        <f t="shared" si="0"/>
        <v/>
      </c>
      <c r="J11" s="85"/>
      <c r="K11" s="217"/>
      <c r="L11" s="218"/>
      <c r="M11" s="217"/>
      <c r="N11" s="218"/>
      <c r="O11" s="217"/>
    </row>
    <row r="12" spans="1:15" ht="24.75" customHeight="1" x14ac:dyDescent="0.25">
      <c r="A12" s="76"/>
      <c r="B12" s="274"/>
      <c r="C12" s="272"/>
      <c r="D12" s="272"/>
      <c r="E12" s="272"/>
      <c r="F12" s="273"/>
      <c r="G12" s="77"/>
      <c r="H12" s="125"/>
      <c r="I12" s="211" t="str">
        <f t="shared" si="0"/>
        <v/>
      </c>
      <c r="J12" s="85"/>
      <c r="K12" s="217"/>
      <c r="L12" s="218"/>
      <c r="M12" s="217"/>
      <c r="N12" s="218"/>
      <c r="O12" s="217"/>
    </row>
    <row r="13" spans="1:15" ht="24.75" customHeight="1" x14ac:dyDescent="0.25">
      <c r="A13" s="76"/>
      <c r="B13" s="274"/>
      <c r="C13" s="272"/>
      <c r="D13" s="272"/>
      <c r="E13" s="272"/>
      <c r="F13" s="273"/>
      <c r="G13" s="77"/>
      <c r="H13" s="125"/>
      <c r="I13" s="211" t="str">
        <f t="shared" si="0"/>
        <v/>
      </c>
      <c r="J13" s="85"/>
      <c r="K13" s="217"/>
      <c r="L13" s="218"/>
      <c r="M13" s="217"/>
      <c r="N13" s="218"/>
      <c r="O13" s="217"/>
    </row>
    <row r="14" spans="1:15" ht="24.75" customHeight="1" x14ac:dyDescent="0.25">
      <c r="A14" s="76"/>
      <c r="B14" s="274"/>
      <c r="C14" s="272"/>
      <c r="D14" s="272"/>
      <c r="E14" s="272"/>
      <c r="F14" s="273"/>
      <c r="G14" s="77"/>
      <c r="H14" s="125"/>
      <c r="I14" s="211" t="str">
        <f t="shared" si="0"/>
        <v/>
      </c>
      <c r="J14" s="85"/>
      <c r="K14" s="217"/>
      <c r="L14" s="218"/>
      <c r="M14" s="217"/>
      <c r="N14" s="218"/>
      <c r="O14" s="217"/>
    </row>
    <row r="15" spans="1:15" ht="24.75" customHeight="1" x14ac:dyDescent="0.25">
      <c r="A15" s="76"/>
      <c r="B15" s="274"/>
      <c r="C15" s="272"/>
      <c r="D15" s="272"/>
      <c r="E15" s="272"/>
      <c r="F15" s="273"/>
      <c r="G15" s="77"/>
      <c r="H15" s="125"/>
      <c r="I15" s="211" t="str">
        <f t="shared" si="0"/>
        <v/>
      </c>
      <c r="J15" s="85"/>
      <c r="K15" s="217"/>
      <c r="L15" s="218"/>
      <c r="M15" s="217"/>
      <c r="N15" s="218"/>
      <c r="O15" s="217"/>
    </row>
    <row r="16" spans="1:15" ht="24.75" customHeight="1" x14ac:dyDescent="0.25">
      <c r="A16" s="76"/>
      <c r="B16" s="274"/>
      <c r="C16" s="272"/>
      <c r="D16" s="272"/>
      <c r="E16" s="272"/>
      <c r="F16" s="273"/>
      <c r="G16" s="77"/>
      <c r="H16" s="125"/>
      <c r="I16" s="211" t="str">
        <f t="shared" si="0"/>
        <v/>
      </c>
      <c r="J16" s="85"/>
      <c r="K16" s="217"/>
      <c r="L16" s="218"/>
      <c r="M16" s="217"/>
      <c r="N16" s="218"/>
      <c r="O16" s="217"/>
    </row>
    <row r="17" spans="1:15" ht="24.75" customHeight="1" x14ac:dyDescent="0.25">
      <c r="A17" s="76"/>
      <c r="B17" s="274"/>
      <c r="C17" s="272"/>
      <c r="D17" s="272"/>
      <c r="E17" s="272"/>
      <c r="F17" s="273"/>
      <c r="G17" s="77"/>
      <c r="H17" s="125"/>
      <c r="I17" s="211" t="str">
        <f t="shared" si="0"/>
        <v/>
      </c>
      <c r="J17" s="85"/>
      <c r="K17" s="217"/>
      <c r="L17" s="218"/>
      <c r="M17" s="217"/>
      <c r="N17" s="218"/>
      <c r="O17" s="217"/>
    </row>
    <row r="18" spans="1:15" ht="24.75" customHeight="1" x14ac:dyDescent="0.25">
      <c r="A18" s="76"/>
      <c r="B18" s="274"/>
      <c r="C18" s="272"/>
      <c r="D18" s="272"/>
      <c r="E18" s="272"/>
      <c r="F18" s="273"/>
      <c r="G18" s="77"/>
      <c r="H18" s="125"/>
      <c r="I18" s="211" t="str">
        <f t="shared" si="0"/>
        <v/>
      </c>
      <c r="J18" s="85"/>
      <c r="K18" s="217"/>
      <c r="L18" s="218"/>
      <c r="M18" s="217"/>
      <c r="N18" s="218"/>
      <c r="O18" s="217"/>
    </row>
    <row r="19" spans="1:15" ht="24.75" customHeight="1" x14ac:dyDescent="0.25">
      <c r="A19" s="76"/>
      <c r="B19" s="274"/>
      <c r="C19" s="272"/>
      <c r="D19" s="272"/>
      <c r="E19" s="272"/>
      <c r="F19" s="273"/>
      <c r="G19" s="77"/>
      <c r="H19" s="125"/>
      <c r="I19" s="211" t="str">
        <f t="shared" si="0"/>
        <v/>
      </c>
      <c r="J19" s="85"/>
      <c r="K19" s="217"/>
      <c r="L19" s="218"/>
      <c r="M19" s="217"/>
      <c r="N19" s="218"/>
      <c r="O19" s="217"/>
    </row>
    <row r="20" spans="1:15" ht="24.75" customHeight="1" x14ac:dyDescent="0.25">
      <c r="A20" s="76"/>
      <c r="B20" s="274"/>
      <c r="C20" s="272"/>
      <c r="D20" s="272"/>
      <c r="E20" s="272"/>
      <c r="F20" s="273"/>
      <c r="G20" s="77"/>
      <c r="H20" s="125"/>
      <c r="I20" s="211" t="str">
        <f t="shared" si="0"/>
        <v/>
      </c>
      <c r="J20" s="85"/>
      <c r="K20" s="217"/>
      <c r="L20" s="218"/>
      <c r="M20" s="217"/>
      <c r="N20" s="218"/>
      <c r="O20" s="217"/>
    </row>
    <row r="21" spans="1:15" ht="24.75" customHeight="1" x14ac:dyDescent="0.25">
      <c r="A21" s="76"/>
      <c r="B21" s="274"/>
      <c r="C21" s="272"/>
      <c r="D21" s="272"/>
      <c r="E21" s="272"/>
      <c r="F21" s="273"/>
      <c r="G21" s="77"/>
      <c r="H21" s="125"/>
      <c r="I21" s="211" t="str">
        <f t="shared" si="0"/>
        <v/>
      </c>
      <c r="J21" s="85"/>
      <c r="K21" s="217"/>
      <c r="L21" s="218"/>
      <c r="M21" s="217"/>
      <c r="N21" s="218"/>
      <c r="O21" s="217"/>
    </row>
    <row r="22" spans="1:15" ht="24.75" customHeight="1" x14ac:dyDescent="0.25">
      <c r="A22" s="76"/>
      <c r="B22" s="274"/>
      <c r="C22" s="272"/>
      <c r="D22" s="272"/>
      <c r="E22" s="272"/>
      <c r="F22" s="273"/>
      <c r="G22" s="77"/>
      <c r="H22" s="125"/>
      <c r="I22" s="211" t="str">
        <f t="shared" si="0"/>
        <v/>
      </c>
      <c r="J22" s="85"/>
      <c r="K22" s="217"/>
      <c r="L22" s="218"/>
      <c r="M22" s="217"/>
      <c r="N22" s="218"/>
      <c r="O22" s="217"/>
    </row>
    <row r="23" spans="1:15" ht="24.75" customHeight="1" thickBot="1" x14ac:dyDescent="0.3">
      <c r="A23" s="78"/>
      <c r="B23" s="274"/>
      <c r="C23" s="272"/>
      <c r="D23" s="272"/>
      <c r="E23" s="272"/>
      <c r="F23" s="273"/>
      <c r="G23" s="77"/>
      <c r="H23" s="125"/>
      <c r="I23" s="211" t="str">
        <f t="shared" si="0"/>
        <v/>
      </c>
      <c r="J23" s="85"/>
      <c r="K23" s="217"/>
      <c r="L23" s="218"/>
      <c r="M23" s="217"/>
      <c r="N23" s="218"/>
      <c r="O23" s="217"/>
    </row>
    <row r="24" spans="1:15" ht="21" customHeight="1" thickTop="1" thickBot="1" x14ac:dyDescent="0.3">
      <c r="A24" s="228"/>
      <c r="B24" s="226"/>
      <c r="C24" s="162"/>
      <c r="D24" s="163"/>
      <c r="E24" s="162"/>
      <c r="F24" s="162"/>
      <c r="G24" s="164"/>
      <c r="H24" s="48"/>
      <c r="I24" s="161" t="s">
        <v>73</v>
      </c>
      <c r="J24" s="79">
        <f>SUM(J7:J23)</f>
        <v>0</v>
      </c>
      <c r="K24" s="217"/>
      <c r="L24" s="218"/>
      <c r="M24" s="217"/>
      <c r="N24" s="218"/>
      <c r="O24" s="217"/>
    </row>
    <row r="25" spans="1:15" ht="49.5" customHeight="1" thickTop="1" thickBot="1" x14ac:dyDescent="0.25">
      <c r="A25" s="227"/>
      <c r="B25" s="279" t="s">
        <v>519</v>
      </c>
      <c r="C25" s="280"/>
      <c r="D25" s="280"/>
      <c r="E25" s="280"/>
      <c r="F25" s="280"/>
      <c r="G25" s="280"/>
      <c r="H25" s="280"/>
      <c r="I25" s="280"/>
      <c r="J25" s="281"/>
      <c r="K25" s="217"/>
      <c r="L25" s="218"/>
      <c r="M25" s="217"/>
      <c r="N25" s="218"/>
      <c r="O25" s="217"/>
    </row>
    <row r="26" spans="1:15" ht="46.5" customHeight="1" thickTop="1" thickBot="1" x14ac:dyDescent="0.25">
      <c r="A26" s="39" t="s">
        <v>67</v>
      </c>
      <c r="B26" s="38" t="s">
        <v>71</v>
      </c>
      <c r="C26" s="276" t="s">
        <v>509</v>
      </c>
      <c r="D26" s="277"/>
      <c r="E26" s="277"/>
      <c r="F26" s="277"/>
      <c r="G26" s="278"/>
      <c r="H26" s="80" t="s">
        <v>64</v>
      </c>
      <c r="I26" s="81" t="s">
        <v>65</v>
      </c>
      <c r="J26" s="82" t="s">
        <v>66</v>
      </c>
      <c r="K26" s="217"/>
      <c r="L26" s="218"/>
      <c r="M26" s="217"/>
      <c r="N26" s="218"/>
      <c r="O26" s="217"/>
    </row>
    <row r="27" spans="1:15" ht="21" customHeight="1" thickTop="1" x14ac:dyDescent="0.25">
      <c r="A27" s="83"/>
      <c r="B27" s="271"/>
      <c r="C27" s="272"/>
      <c r="D27" s="272"/>
      <c r="E27" s="272"/>
      <c r="F27" s="272"/>
      <c r="G27" s="273"/>
      <c r="H27" s="67"/>
      <c r="I27" s="84"/>
      <c r="J27" s="85"/>
      <c r="K27" s="217"/>
      <c r="L27" s="218"/>
      <c r="M27" s="217"/>
      <c r="N27" s="218"/>
      <c r="O27" s="217"/>
    </row>
    <row r="28" spans="1:15" ht="21" customHeight="1" x14ac:dyDescent="0.25">
      <c r="A28" s="76"/>
      <c r="B28" s="271"/>
      <c r="C28" s="272"/>
      <c r="D28" s="272"/>
      <c r="E28" s="272"/>
      <c r="F28" s="272"/>
      <c r="G28" s="273"/>
      <c r="H28" s="67"/>
      <c r="I28" s="84"/>
      <c r="J28" s="85"/>
      <c r="K28" s="217"/>
      <c r="L28" s="218"/>
      <c r="M28" s="217"/>
      <c r="N28" s="218"/>
      <c r="O28" s="217"/>
    </row>
    <row r="29" spans="1:15" ht="21" customHeight="1" x14ac:dyDescent="0.25">
      <c r="A29" s="76"/>
      <c r="B29" s="271"/>
      <c r="C29" s="272"/>
      <c r="D29" s="272"/>
      <c r="E29" s="272"/>
      <c r="F29" s="272"/>
      <c r="G29" s="273"/>
      <c r="H29" s="67"/>
      <c r="I29" s="84"/>
      <c r="J29" s="85"/>
      <c r="K29" s="217"/>
      <c r="L29" s="218"/>
      <c r="M29" s="217"/>
      <c r="N29" s="218"/>
      <c r="O29" s="217"/>
    </row>
    <row r="30" spans="1:15" ht="21" customHeight="1" x14ac:dyDescent="0.25">
      <c r="A30" s="76"/>
      <c r="B30" s="271"/>
      <c r="C30" s="272"/>
      <c r="D30" s="272"/>
      <c r="E30" s="272"/>
      <c r="F30" s="272"/>
      <c r="G30" s="273"/>
      <c r="H30" s="67"/>
      <c r="I30" s="84"/>
      <c r="J30" s="85"/>
      <c r="K30" s="217"/>
      <c r="L30" s="218"/>
      <c r="M30" s="217"/>
      <c r="N30" s="218"/>
      <c r="O30" s="217"/>
    </row>
    <row r="31" spans="1:15" ht="21" customHeight="1" x14ac:dyDescent="0.25">
      <c r="A31" s="76"/>
      <c r="B31" s="271"/>
      <c r="C31" s="272"/>
      <c r="D31" s="272"/>
      <c r="E31" s="272"/>
      <c r="F31" s="272"/>
      <c r="G31" s="273"/>
      <c r="H31" s="67"/>
      <c r="I31" s="84"/>
      <c r="J31" s="85"/>
      <c r="K31" s="217"/>
      <c r="L31" s="218"/>
      <c r="M31" s="217"/>
      <c r="N31" s="218"/>
      <c r="O31" s="217"/>
    </row>
    <row r="32" spans="1:15" ht="21" customHeight="1" x14ac:dyDescent="0.25">
      <c r="A32" s="76"/>
      <c r="B32" s="271"/>
      <c r="C32" s="272"/>
      <c r="D32" s="272"/>
      <c r="E32" s="272"/>
      <c r="F32" s="272"/>
      <c r="G32" s="273"/>
      <c r="H32" s="67"/>
      <c r="I32" s="84"/>
      <c r="J32" s="85"/>
      <c r="K32" s="217"/>
      <c r="L32" s="218"/>
      <c r="M32" s="217"/>
      <c r="N32" s="218"/>
      <c r="O32" s="217"/>
    </row>
    <row r="33" spans="1:15" ht="21" customHeight="1" x14ac:dyDescent="0.25">
      <c r="A33" s="76"/>
      <c r="B33" s="271"/>
      <c r="C33" s="272"/>
      <c r="D33" s="272"/>
      <c r="E33" s="272"/>
      <c r="F33" s="272"/>
      <c r="G33" s="273"/>
      <c r="H33" s="67"/>
      <c r="I33" s="84"/>
      <c r="J33" s="85"/>
      <c r="K33" s="217"/>
      <c r="L33" s="218"/>
      <c r="M33" s="217"/>
      <c r="N33" s="218"/>
      <c r="O33" s="217"/>
    </row>
    <row r="34" spans="1:15" ht="21" customHeight="1" x14ac:dyDescent="0.25">
      <c r="A34" s="76"/>
      <c r="B34" s="271"/>
      <c r="C34" s="272"/>
      <c r="D34" s="272"/>
      <c r="E34" s="272"/>
      <c r="F34" s="272"/>
      <c r="G34" s="273"/>
      <c r="H34" s="67"/>
      <c r="I34" s="84"/>
      <c r="J34" s="85"/>
      <c r="K34" s="217"/>
      <c r="L34" s="218"/>
      <c r="M34" s="217"/>
      <c r="N34" s="218"/>
      <c r="O34" s="217"/>
    </row>
    <row r="35" spans="1:15" ht="21" customHeight="1" x14ac:dyDescent="0.25">
      <c r="A35" s="76"/>
      <c r="B35" s="271"/>
      <c r="C35" s="272"/>
      <c r="D35" s="272"/>
      <c r="E35" s="272"/>
      <c r="F35" s="272"/>
      <c r="G35" s="273"/>
      <c r="H35" s="67"/>
      <c r="I35" s="84"/>
      <c r="J35" s="85"/>
      <c r="K35" s="217"/>
      <c r="L35" s="218"/>
      <c r="M35" s="217"/>
      <c r="N35" s="218"/>
      <c r="O35" s="217"/>
    </row>
    <row r="36" spans="1:15" ht="21" customHeight="1" x14ac:dyDescent="0.25">
      <c r="A36" s="76"/>
      <c r="B36" s="271"/>
      <c r="C36" s="272"/>
      <c r="D36" s="272"/>
      <c r="E36" s="272"/>
      <c r="F36" s="272"/>
      <c r="G36" s="273"/>
      <c r="H36" s="67"/>
      <c r="I36" s="84"/>
      <c r="J36" s="85"/>
      <c r="K36" s="217"/>
      <c r="L36" s="218"/>
      <c r="M36" s="217"/>
      <c r="N36" s="218"/>
      <c r="O36" s="217"/>
    </row>
    <row r="37" spans="1:15" ht="21" customHeight="1" x14ac:dyDescent="0.25">
      <c r="A37" s="76"/>
      <c r="B37" s="271"/>
      <c r="C37" s="272"/>
      <c r="D37" s="272"/>
      <c r="E37" s="272"/>
      <c r="F37" s="272"/>
      <c r="G37" s="273"/>
      <c r="H37" s="67"/>
      <c r="I37" s="84"/>
      <c r="J37" s="85"/>
      <c r="K37" s="217"/>
      <c r="L37" s="218"/>
      <c r="M37" s="217"/>
      <c r="N37" s="218"/>
      <c r="O37" s="217"/>
    </row>
    <row r="38" spans="1:15" ht="21" customHeight="1" x14ac:dyDescent="0.25">
      <c r="A38" s="76"/>
      <c r="B38" s="271"/>
      <c r="C38" s="272"/>
      <c r="D38" s="272"/>
      <c r="E38" s="272"/>
      <c r="F38" s="272"/>
      <c r="G38" s="273"/>
      <c r="H38" s="67"/>
      <c r="I38" s="84"/>
      <c r="J38" s="85"/>
      <c r="K38" s="217"/>
      <c r="L38" s="218"/>
      <c r="M38" s="217"/>
      <c r="N38" s="218"/>
      <c r="O38" s="217"/>
    </row>
    <row r="39" spans="1:15" ht="21" customHeight="1" x14ac:dyDescent="0.25">
      <c r="A39" s="76"/>
      <c r="B39" s="271"/>
      <c r="C39" s="272"/>
      <c r="D39" s="272"/>
      <c r="E39" s="272"/>
      <c r="F39" s="272"/>
      <c r="G39" s="273"/>
      <c r="H39" s="67"/>
      <c r="I39" s="84"/>
      <c r="J39" s="85"/>
      <c r="K39" s="217"/>
      <c r="L39" s="218"/>
      <c r="M39" s="217"/>
      <c r="N39" s="218"/>
      <c r="O39" s="217"/>
    </row>
    <row r="40" spans="1:15" ht="21" customHeight="1" thickBot="1" x14ac:dyDescent="0.3">
      <c r="A40" s="78"/>
      <c r="B40" s="271"/>
      <c r="C40" s="272"/>
      <c r="D40" s="272"/>
      <c r="E40" s="272"/>
      <c r="F40" s="272"/>
      <c r="G40" s="273"/>
      <c r="H40" s="67"/>
      <c r="I40" s="84"/>
      <c r="J40" s="85"/>
      <c r="K40" s="217"/>
      <c r="L40" s="218"/>
      <c r="M40" s="217"/>
      <c r="N40" s="218"/>
      <c r="O40" s="217"/>
    </row>
    <row r="41" spans="1:15" ht="21" customHeight="1" thickTop="1" thickBot="1" x14ac:dyDescent="0.3">
      <c r="A41" s="228"/>
      <c r="B41" s="226"/>
      <c r="C41" s="162"/>
      <c r="D41" s="163"/>
      <c r="E41" s="162"/>
      <c r="F41" s="162"/>
      <c r="G41" s="165"/>
      <c r="H41" s="48"/>
      <c r="I41" s="161" t="s">
        <v>73</v>
      </c>
      <c r="J41" s="79">
        <f>SUM(J27:J40)</f>
        <v>0</v>
      </c>
      <c r="K41" s="217"/>
      <c r="L41" s="218"/>
      <c r="M41" s="217"/>
      <c r="N41" s="218"/>
      <c r="O41" s="217"/>
    </row>
    <row r="42" spans="1:15" ht="19.899999999999999" customHeight="1" thickTop="1" thickBot="1" x14ac:dyDescent="0.35">
      <c r="A42" s="119"/>
      <c r="D42" s="24"/>
      <c r="H42" s="24" t="s">
        <v>35</v>
      </c>
      <c r="J42" s="117">
        <f>+J24+J41</f>
        <v>0</v>
      </c>
      <c r="K42" s="217"/>
      <c r="L42" s="218"/>
      <c r="M42" s="217"/>
      <c r="N42" s="218"/>
      <c r="O42" s="217"/>
    </row>
    <row r="43" spans="1:15" ht="19.899999999999999" customHeight="1" thickTop="1" x14ac:dyDescent="0.25">
      <c r="A43" s="21" t="s">
        <v>518</v>
      </c>
      <c r="C43" s="43"/>
    </row>
    <row r="44" spans="1:15" ht="19.899999999999999" customHeight="1" x14ac:dyDescent="0.25">
      <c r="A44" s="73" t="s">
        <v>450</v>
      </c>
      <c r="B44" s="191"/>
      <c r="C44" s="191"/>
      <c r="D44" s="191"/>
      <c r="E44" s="191"/>
      <c r="F44" s="191"/>
      <c r="G44" s="191"/>
      <c r="H44" s="192"/>
      <c r="I44" s="40"/>
      <c r="J44" s="40"/>
    </row>
    <row r="45" spans="1:15" ht="19.5" customHeight="1" x14ac:dyDescent="0.25">
      <c r="A45" s="190"/>
    </row>
    <row r="46" spans="1:15" ht="23.1" customHeight="1" x14ac:dyDescent="0.2">
      <c r="A46" s="35"/>
      <c r="D46" s="42"/>
      <c r="E46" s="35" t="s">
        <v>38</v>
      </c>
      <c r="F46" s="35"/>
      <c r="G46" s="44"/>
    </row>
    <row r="47" spans="1:15" ht="16.5" customHeight="1" x14ac:dyDescent="0.25">
      <c r="A47" s="34"/>
      <c r="C47" s="35"/>
      <c r="D47" s="36"/>
      <c r="E47" s="36"/>
      <c r="F47" s="36"/>
      <c r="G47" s="36"/>
      <c r="H47" s="45"/>
      <c r="I47" s="36"/>
      <c r="J47" s="36"/>
      <c r="K47" s="216"/>
    </row>
    <row r="48" spans="1:15" ht="16.5" customHeight="1" x14ac:dyDescent="0.2"/>
    <row r="49" spans="1:2" ht="16.5" hidden="1" customHeight="1" x14ac:dyDescent="0.2">
      <c r="A49" s="86"/>
      <c r="B49" s="86" t="s">
        <v>326</v>
      </c>
    </row>
    <row r="50" spans="1:2" ht="16.5" hidden="1" customHeight="1" x14ac:dyDescent="0.2">
      <c r="A50" s="86"/>
      <c r="B50" s="86" t="s">
        <v>327</v>
      </c>
    </row>
    <row r="51" spans="1:2" ht="16.5" hidden="1" customHeight="1" x14ac:dyDescent="0.2">
      <c r="A51" s="86"/>
      <c r="B51" s="86" t="s">
        <v>328</v>
      </c>
    </row>
    <row r="52" spans="1:2" ht="16.5" hidden="1" customHeight="1" x14ac:dyDescent="0.2">
      <c r="A52" s="86"/>
      <c r="B52" s="86" t="s">
        <v>329</v>
      </c>
    </row>
    <row r="53" spans="1:2" ht="16.5" hidden="1" customHeight="1" x14ac:dyDescent="0.2">
      <c r="A53" s="86"/>
      <c r="B53" s="86" t="s">
        <v>330</v>
      </c>
    </row>
    <row r="54" spans="1:2" ht="16.5" hidden="1" customHeight="1" x14ac:dyDescent="0.2">
      <c r="A54" s="86"/>
      <c r="B54" s="86" t="s">
        <v>331</v>
      </c>
    </row>
    <row r="55" spans="1:2" ht="16.5" hidden="1" customHeight="1" x14ac:dyDescent="0.2">
      <c r="A55" s="86"/>
      <c r="B55" s="86" t="s">
        <v>332</v>
      </c>
    </row>
    <row r="56" spans="1:2" ht="16.5" hidden="1" customHeight="1" x14ac:dyDescent="0.2">
      <c r="A56" s="86"/>
      <c r="B56" s="86" t="s">
        <v>333</v>
      </c>
    </row>
    <row r="57" spans="1:2" ht="16.5" hidden="1" customHeight="1" x14ac:dyDescent="0.2">
      <c r="A57" s="86"/>
      <c r="B57" s="86" t="s">
        <v>334</v>
      </c>
    </row>
    <row r="58" spans="1:2" ht="16.5" hidden="1" customHeight="1" x14ac:dyDescent="0.2">
      <c r="A58" s="86"/>
      <c r="B58" s="86" t="s">
        <v>335</v>
      </c>
    </row>
    <row r="59" spans="1:2" ht="16.5" hidden="1" customHeight="1" x14ac:dyDescent="0.2">
      <c r="A59" s="86"/>
      <c r="B59" s="86" t="s">
        <v>336</v>
      </c>
    </row>
    <row r="60" spans="1:2" ht="16.5" hidden="1" customHeight="1" x14ac:dyDescent="0.2">
      <c r="A60" s="86"/>
      <c r="B60" s="86" t="s">
        <v>337</v>
      </c>
    </row>
    <row r="61" spans="1:2" ht="16.5" hidden="1" customHeight="1" x14ac:dyDescent="0.2">
      <c r="A61" s="86"/>
      <c r="B61" s="86" t="s">
        <v>338</v>
      </c>
    </row>
    <row r="62" spans="1:2" ht="16.5" hidden="1" customHeight="1" x14ac:dyDescent="0.2">
      <c r="A62" s="86"/>
      <c r="B62" s="86" t="s">
        <v>339</v>
      </c>
    </row>
    <row r="63" spans="1:2" ht="16.5" hidden="1" customHeight="1" x14ac:dyDescent="0.2">
      <c r="A63" s="86"/>
      <c r="B63" s="86" t="s">
        <v>340</v>
      </c>
    </row>
    <row r="64" spans="1:2" ht="16.5" hidden="1" customHeight="1" x14ac:dyDescent="0.2">
      <c r="A64" s="86"/>
      <c r="B64" s="86" t="s">
        <v>341</v>
      </c>
    </row>
    <row r="65" spans="1:2" ht="16.5" hidden="1" customHeight="1" x14ac:dyDescent="0.2">
      <c r="A65" s="86"/>
      <c r="B65" s="86" t="s">
        <v>342</v>
      </c>
    </row>
    <row r="66" spans="1:2" ht="16.5" hidden="1" customHeight="1" x14ac:dyDescent="0.2">
      <c r="A66" s="86"/>
      <c r="B66" s="86" t="s">
        <v>343</v>
      </c>
    </row>
    <row r="67" spans="1:2" ht="16.5" hidden="1" customHeight="1" x14ac:dyDescent="0.2">
      <c r="A67" s="86"/>
      <c r="B67" s="86" t="s">
        <v>344</v>
      </c>
    </row>
    <row r="68" spans="1:2" ht="16.5" hidden="1" customHeight="1" x14ac:dyDescent="0.2">
      <c r="A68" s="86"/>
      <c r="B68" s="86" t="s">
        <v>345</v>
      </c>
    </row>
    <row r="69" spans="1:2" ht="16.5" hidden="1" customHeight="1" x14ac:dyDescent="0.2">
      <c r="A69" s="86"/>
      <c r="B69" s="86" t="s">
        <v>346</v>
      </c>
    </row>
    <row r="70" spans="1:2" ht="16.5" hidden="1" customHeight="1" x14ac:dyDescent="0.2">
      <c r="A70" s="86"/>
      <c r="B70" s="86" t="s">
        <v>347</v>
      </c>
    </row>
    <row r="71" spans="1:2" ht="16.5" hidden="1" customHeight="1" x14ac:dyDescent="0.2">
      <c r="A71" s="86"/>
      <c r="B71" s="86" t="s">
        <v>348</v>
      </c>
    </row>
    <row r="72" spans="1:2" ht="16.5" hidden="1" customHeight="1" x14ac:dyDescent="0.2">
      <c r="A72" s="86"/>
      <c r="B72" s="86" t="s">
        <v>349</v>
      </c>
    </row>
    <row r="73" spans="1:2" ht="16.5" hidden="1" customHeight="1" x14ac:dyDescent="0.2">
      <c r="A73" s="86"/>
      <c r="B73" s="86" t="s">
        <v>350</v>
      </c>
    </row>
    <row r="74" spans="1:2" ht="16.5" hidden="1" customHeight="1" x14ac:dyDescent="0.2">
      <c r="A74" s="86"/>
      <c r="B74" s="86" t="s">
        <v>351</v>
      </c>
    </row>
    <row r="75" spans="1:2" ht="16.5" hidden="1" customHeight="1" x14ac:dyDescent="0.2">
      <c r="A75" s="86"/>
      <c r="B75" s="86" t="s">
        <v>352</v>
      </c>
    </row>
    <row r="76" spans="1:2" ht="16.5" hidden="1" customHeight="1" x14ac:dyDescent="0.2">
      <c r="A76" s="86"/>
      <c r="B76" s="86" t="s">
        <v>353</v>
      </c>
    </row>
    <row r="77" spans="1:2" ht="16.5" hidden="1" customHeight="1" x14ac:dyDescent="0.2">
      <c r="A77" s="86"/>
      <c r="B77" s="86" t="s">
        <v>354</v>
      </c>
    </row>
    <row r="78" spans="1:2" ht="16.5" hidden="1" customHeight="1" x14ac:dyDescent="0.2">
      <c r="A78" s="86"/>
      <c r="B78" s="86" t="s">
        <v>355</v>
      </c>
    </row>
    <row r="79" spans="1:2" ht="16.5" hidden="1" customHeight="1" x14ac:dyDescent="0.2">
      <c r="A79" s="86"/>
      <c r="B79" s="86" t="s">
        <v>356</v>
      </c>
    </row>
    <row r="80" spans="1:2" ht="16.5" hidden="1" customHeight="1" x14ac:dyDescent="0.2">
      <c r="A80" s="86"/>
      <c r="B80" s="86" t="s">
        <v>357</v>
      </c>
    </row>
    <row r="81" spans="1:2" ht="16.5" hidden="1" customHeight="1" x14ac:dyDescent="0.2">
      <c r="A81" s="86"/>
      <c r="B81" s="86" t="s">
        <v>358</v>
      </c>
    </row>
    <row r="82" spans="1:2" ht="16.5" hidden="1" customHeight="1" x14ac:dyDescent="0.2">
      <c r="A82" s="86"/>
      <c r="B82" s="86" t="s">
        <v>359</v>
      </c>
    </row>
    <row r="83" spans="1:2" ht="16.5" hidden="1" customHeight="1" x14ac:dyDescent="0.2">
      <c r="A83" s="86"/>
      <c r="B83" s="86" t="s">
        <v>360</v>
      </c>
    </row>
    <row r="84" spans="1:2" ht="16.5" hidden="1" customHeight="1" x14ac:dyDescent="0.2">
      <c r="A84" s="86"/>
      <c r="B84" s="86" t="s">
        <v>361</v>
      </c>
    </row>
    <row r="85" spans="1:2" ht="16.5" hidden="1" customHeight="1" x14ac:dyDescent="0.2">
      <c r="A85" s="86"/>
      <c r="B85" s="86" t="s">
        <v>362</v>
      </c>
    </row>
    <row r="86" spans="1:2" ht="16.5" hidden="1" customHeight="1" x14ac:dyDescent="0.2">
      <c r="A86" s="86"/>
      <c r="B86" s="86" t="s">
        <v>363</v>
      </c>
    </row>
    <row r="87" spans="1:2" ht="16.5" hidden="1" customHeight="1" x14ac:dyDescent="0.2">
      <c r="A87" s="86"/>
      <c r="B87" s="86" t="s">
        <v>364</v>
      </c>
    </row>
    <row r="88" spans="1:2" ht="16.5" hidden="1" customHeight="1" x14ac:dyDescent="0.2">
      <c r="A88" s="86"/>
      <c r="B88" s="86" t="s">
        <v>365</v>
      </c>
    </row>
    <row r="89" spans="1:2" ht="16.5" hidden="1" customHeight="1" x14ac:dyDescent="0.2">
      <c r="A89" s="86"/>
      <c r="B89" s="86" t="s">
        <v>366</v>
      </c>
    </row>
    <row r="90" spans="1:2" ht="16.5" hidden="1" customHeight="1" x14ac:dyDescent="0.2">
      <c r="A90" s="86"/>
      <c r="B90" s="86" t="s">
        <v>367</v>
      </c>
    </row>
    <row r="91" spans="1:2" ht="16.5" hidden="1" customHeight="1" x14ac:dyDescent="0.2">
      <c r="A91" s="86"/>
      <c r="B91" s="86" t="s">
        <v>368</v>
      </c>
    </row>
    <row r="92" spans="1:2" ht="16.5" hidden="1" customHeight="1" x14ac:dyDescent="0.2">
      <c r="A92" s="86"/>
      <c r="B92" s="86" t="s">
        <v>369</v>
      </c>
    </row>
    <row r="93" spans="1:2" ht="16.5" hidden="1" customHeight="1" x14ac:dyDescent="0.2">
      <c r="A93" s="86"/>
      <c r="B93" s="86" t="s">
        <v>370</v>
      </c>
    </row>
    <row r="94" spans="1:2" ht="16.5" hidden="1" customHeight="1" x14ac:dyDescent="0.2">
      <c r="A94" s="86"/>
      <c r="B94" s="223" t="s">
        <v>526</v>
      </c>
    </row>
    <row r="95" spans="1:2" ht="16.5" hidden="1" customHeight="1" x14ac:dyDescent="0.2">
      <c r="A95" s="86"/>
      <c r="B95" s="86" t="s">
        <v>371</v>
      </c>
    </row>
    <row r="96" spans="1:2" ht="16.5" hidden="1" customHeight="1" x14ac:dyDescent="0.2">
      <c r="A96" s="86"/>
      <c r="B96" s="86" t="s">
        <v>372</v>
      </c>
    </row>
    <row r="97" spans="1:2" ht="16.5" hidden="1" customHeight="1" x14ac:dyDescent="0.2">
      <c r="A97" s="86"/>
      <c r="B97" s="86" t="s">
        <v>373</v>
      </c>
    </row>
    <row r="98" spans="1:2" ht="16.5" hidden="1" customHeight="1" x14ac:dyDescent="0.2">
      <c r="A98" s="86"/>
      <c r="B98" s="86" t="s">
        <v>374</v>
      </c>
    </row>
    <row r="99" spans="1:2" ht="16.5" hidden="1" customHeight="1" x14ac:dyDescent="0.2">
      <c r="A99" s="86"/>
      <c r="B99" s="86" t="s">
        <v>375</v>
      </c>
    </row>
    <row r="100" spans="1:2" ht="16.5" hidden="1" customHeight="1" x14ac:dyDescent="0.2">
      <c r="A100" s="86"/>
      <c r="B100" s="86" t="s">
        <v>376</v>
      </c>
    </row>
    <row r="101" spans="1:2" ht="16.5" hidden="1" customHeight="1" x14ac:dyDescent="0.2">
      <c r="A101" s="86"/>
      <c r="B101" s="86" t="s">
        <v>377</v>
      </c>
    </row>
    <row r="102" spans="1:2" ht="16.5" hidden="1" customHeight="1" x14ac:dyDescent="0.2">
      <c r="A102" s="86"/>
      <c r="B102" s="86" t="s">
        <v>378</v>
      </c>
    </row>
    <row r="103" spans="1:2" ht="16.5" hidden="1" customHeight="1" x14ac:dyDescent="0.2">
      <c r="A103" s="86"/>
      <c r="B103" s="86" t="s">
        <v>379</v>
      </c>
    </row>
    <row r="104" spans="1:2" ht="16.5" hidden="1" customHeight="1" x14ac:dyDescent="0.2">
      <c r="A104" s="86"/>
      <c r="B104" s="86" t="s">
        <v>380</v>
      </c>
    </row>
    <row r="105" spans="1:2" ht="16.5" hidden="1" customHeight="1" x14ac:dyDescent="0.2">
      <c r="A105" s="86"/>
      <c r="B105" s="86" t="s">
        <v>381</v>
      </c>
    </row>
    <row r="106" spans="1:2" ht="16.5" hidden="1" customHeight="1" x14ac:dyDescent="0.2">
      <c r="A106" s="86"/>
      <c r="B106" s="86" t="s">
        <v>382</v>
      </c>
    </row>
    <row r="107" spans="1:2" ht="16.5" hidden="1" customHeight="1" x14ac:dyDescent="0.2">
      <c r="A107" s="86"/>
      <c r="B107" s="86" t="s">
        <v>383</v>
      </c>
    </row>
    <row r="108" spans="1:2" ht="16.5" hidden="1" customHeight="1" x14ac:dyDescent="0.2">
      <c r="A108" s="86"/>
      <c r="B108" s="86" t="s">
        <v>384</v>
      </c>
    </row>
    <row r="109" spans="1:2" ht="16.5" hidden="1" customHeight="1" x14ac:dyDescent="0.2">
      <c r="A109" s="86"/>
      <c r="B109" s="86" t="s">
        <v>385</v>
      </c>
    </row>
    <row r="110" spans="1:2" ht="16.5" hidden="1" customHeight="1" x14ac:dyDescent="0.2">
      <c r="A110" s="86"/>
      <c r="B110" s="86" t="s">
        <v>386</v>
      </c>
    </row>
    <row r="111" spans="1:2" ht="16.5" hidden="1" customHeight="1" x14ac:dyDescent="0.2">
      <c r="A111" s="86"/>
      <c r="B111" s="86" t="s">
        <v>387</v>
      </c>
    </row>
    <row r="112" spans="1:2" ht="16.5" hidden="1" customHeight="1" x14ac:dyDescent="0.2">
      <c r="A112" s="86"/>
      <c r="B112" s="86" t="s">
        <v>388</v>
      </c>
    </row>
    <row r="113" spans="1:2" ht="16.5" hidden="1" customHeight="1" x14ac:dyDescent="0.2">
      <c r="A113" s="86"/>
      <c r="B113" s="86" t="s">
        <v>389</v>
      </c>
    </row>
    <row r="114" spans="1:2" ht="16.5" hidden="1" customHeight="1" x14ac:dyDescent="0.2">
      <c r="A114" s="86"/>
      <c r="B114" s="86" t="s">
        <v>390</v>
      </c>
    </row>
    <row r="115" spans="1:2" ht="16.5" hidden="1" customHeight="1" x14ac:dyDescent="0.2">
      <c r="A115" s="86"/>
      <c r="B115" s="86" t="s">
        <v>391</v>
      </c>
    </row>
    <row r="116" spans="1:2" ht="16.5" hidden="1" customHeight="1" x14ac:dyDescent="0.2">
      <c r="A116" s="86"/>
      <c r="B116" s="86" t="s">
        <v>392</v>
      </c>
    </row>
    <row r="117" spans="1:2" ht="16.5" hidden="1" customHeight="1" x14ac:dyDescent="0.2">
      <c r="A117" s="86"/>
      <c r="B117" s="86" t="s">
        <v>393</v>
      </c>
    </row>
    <row r="118" spans="1:2" ht="16.5" hidden="1" customHeight="1" x14ac:dyDescent="0.2">
      <c r="A118" s="86"/>
      <c r="B118" s="86" t="s">
        <v>394</v>
      </c>
    </row>
    <row r="119" spans="1:2" ht="16.5" hidden="1" customHeight="1" x14ac:dyDescent="0.2">
      <c r="A119" s="86"/>
      <c r="B119" s="86" t="s">
        <v>395</v>
      </c>
    </row>
    <row r="120" spans="1:2" ht="16.5" hidden="1" customHeight="1" x14ac:dyDescent="0.2">
      <c r="A120" s="86"/>
      <c r="B120" s="86" t="s">
        <v>396</v>
      </c>
    </row>
    <row r="121" spans="1:2" ht="16.5" hidden="1" customHeight="1" x14ac:dyDescent="0.2">
      <c r="A121" s="86"/>
      <c r="B121" s="86" t="s">
        <v>397</v>
      </c>
    </row>
    <row r="122" spans="1:2" ht="16.5" hidden="1" customHeight="1" x14ac:dyDescent="0.2">
      <c r="A122" s="86"/>
      <c r="B122" s="86" t="s">
        <v>398</v>
      </c>
    </row>
    <row r="123" spans="1:2" ht="16.5" hidden="1" customHeight="1" x14ac:dyDescent="0.2">
      <c r="A123" s="86"/>
      <c r="B123" s="86" t="s">
        <v>399</v>
      </c>
    </row>
    <row r="124" spans="1:2" ht="16.5" hidden="1" customHeight="1" x14ac:dyDescent="0.2">
      <c r="A124" s="86"/>
      <c r="B124" s="86" t="s">
        <v>400</v>
      </c>
    </row>
    <row r="125" spans="1:2" ht="16.5" hidden="1" customHeight="1" x14ac:dyDescent="0.2">
      <c r="A125" s="86"/>
      <c r="B125" s="86" t="s">
        <v>401</v>
      </c>
    </row>
    <row r="126" spans="1:2" ht="16.5" hidden="1" customHeight="1" x14ac:dyDescent="0.2">
      <c r="A126" s="86"/>
      <c r="B126" s="86" t="s">
        <v>402</v>
      </c>
    </row>
    <row r="127" spans="1:2" ht="16.5" hidden="1" customHeight="1" x14ac:dyDescent="0.2">
      <c r="A127" s="86"/>
      <c r="B127" s="86" t="s">
        <v>403</v>
      </c>
    </row>
    <row r="128" spans="1:2" ht="16.5" hidden="1" customHeight="1" x14ac:dyDescent="0.2">
      <c r="A128" s="86"/>
      <c r="B128" s="86" t="s">
        <v>404</v>
      </c>
    </row>
    <row r="129" spans="1:2" ht="16.5" hidden="1" customHeight="1" x14ac:dyDescent="0.2">
      <c r="A129" s="86"/>
      <c r="B129" s="86" t="s">
        <v>405</v>
      </c>
    </row>
    <row r="130" spans="1:2" ht="16.5" hidden="1" customHeight="1" x14ac:dyDescent="0.2">
      <c r="A130" s="86"/>
      <c r="B130" s="86" t="s">
        <v>406</v>
      </c>
    </row>
    <row r="131" spans="1:2" ht="16.5" hidden="1" customHeight="1" x14ac:dyDescent="0.2">
      <c r="A131" s="86"/>
      <c r="B131" s="86" t="s">
        <v>407</v>
      </c>
    </row>
    <row r="132" spans="1:2" ht="16.5" hidden="1" customHeight="1" x14ac:dyDescent="0.2">
      <c r="A132" s="86"/>
      <c r="B132" s="86" t="s">
        <v>408</v>
      </c>
    </row>
    <row r="133" spans="1:2" ht="16.5" hidden="1" customHeight="1" x14ac:dyDescent="0.2">
      <c r="A133" s="86"/>
      <c r="B133" s="86" t="s">
        <v>409</v>
      </c>
    </row>
    <row r="134" spans="1:2" ht="16.5" hidden="1" customHeight="1" x14ac:dyDescent="0.2">
      <c r="A134" s="86"/>
      <c r="B134" s="86" t="s">
        <v>410</v>
      </c>
    </row>
    <row r="135" spans="1:2" ht="16.5" hidden="1" customHeight="1" x14ac:dyDescent="0.2">
      <c r="A135" s="86"/>
      <c r="B135" s="86" t="s">
        <v>411</v>
      </c>
    </row>
    <row r="136" spans="1:2" ht="16.5" hidden="1" customHeight="1" x14ac:dyDescent="0.2">
      <c r="A136" s="86"/>
      <c r="B136" s="86" t="s">
        <v>412</v>
      </c>
    </row>
    <row r="137" spans="1:2" ht="16.5" hidden="1" customHeight="1" x14ac:dyDescent="0.2">
      <c r="A137" s="86"/>
      <c r="B137" s="86" t="s">
        <v>413</v>
      </c>
    </row>
    <row r="138" spans="1:2" ht="16.5" hidden="1" customHeight="1" x14ac:dyDescent="0.2">
      <c r="A138" s="86"/>
      <c r="B138" s="86" t="s">
        <v>414</v>
      </c>
    </row>
    <row r="139" spans="1:2" ht="16.5" hidden="1" customHeight="1" x14ac:dyDescent="0.2">
      <c r="A139" s="86"/>
      <c r="B139" s="86" t="s">
        <v>415</v>
      </c>
    </row>
    <row r="140" spans="1:2" ht="16.5" hidden="1" customHeight="1" x14ac:dyDescent="0.2">
      <c r="A140" s="86"/>
      <c r="B140" s="86" t="s">
        <v>416</v>
      </c>
    </row>
    <row r="141" spans="1:2" ht="16.5" hidden="1" customHeight="1" x14ac:dyDescent="0.2">
      <c r="A141" s="86"/>
      <c r="B141" s="86" t="s">
        <v>417</v>
      </c>
    </row>
    <row r="142" spans="1:2" ht="16.5" hidden="1" customHeight="1" x14ac:dyDescent="0.2">
      <c r="A142" s="86"/>
      <c r="B142" s="86" t="s">
        <v>418</v>
      </c>
    </row>
    <row r="143" spans="1:2" ht="16.5" hidden="1" customHeight="1" x14ac:dyDescent="0.2">
      <c r="A143" s="86"/>
      <c r="B143" s="86" t="s">
        <v>419</v>
      </c>
    </row>
    <row r="144" spans="1:2" ht="16.5" hidden="1" customHeight="1" x14ac:dyDescent="0.2">
      <c r="A144" s="86"/>
      <c r="B144" s="86" t="s">
        <v>420</v>
      </c>
    </row>
    <row r="145" spans="1:2" ht="16.5" hidden="1" customHeight="1" x14ac:dyDescent="0.2">
      <c r="A145" s="86"/>
      <c r="B145" s="86" t="s">
        <v>421</v>
      </c>
    </row>
    <row r="146" spans="1:2" ht="16.5" hidden="1" customHeight="1" x14ac:dyDescent="0.2">
      <c r="A146" s="86"/>
      <c r="B146" s="86" t="s">
        <v>422</v>
      </c>
    </row>
    <row r="147" spans="1:2" ht="16.5" hidden="1" customHeight="1" x14ac:dyDescent="0.2">
      <c r="A147" s="86"/>
      <c r="B147" s="86" t="s">
        <v>423</v>
      </c>
    </row>
    <row r="148" spans="1:2" ht="16.5" hidden="1" customHeight="1" x14ac:dyDescent="0.2">
      <c r="A148" s="86"/>
      <c r="B148" s="86" t="s">
        <v>424</v>
      </c>
    </row>
    <row r="149" spans="1:2" ht="16.5" hidden="1" customHeight="1" x14ac:dyDescent="0.2">
      <c r="A149" s="86"/>
      <c r="B149" s="86" t="s">
        <v>425</v>
      </c>
    </row>
    <row r="150" spans="1:2" ht="16.5" hidden="1" customHeight="1" x14ac:dyDescent="0.2">
      <c r="A150" s="86"/>
      <c r="B150" s="86" t="s">
        <v>426</v>
      </c>
    </row>
    <row r="151" spans="1:2" ht="16.5" hidden="1" customHeight="1" x14ac:dyDescent="0.2">
      <c r="A151" s="86"/>
      <c r="B151" s="86" t="s">
        <v>427</v>
      </c>
    </row>
    <row r="152" spans="1:2" ht="16.5" hidden="1" customHeight="1" x14ac:dyDescent="0.2">
      <c r="A152" s="86"/>
      <c r="B152" s="86" t="s">
        <v>428</v>
      </c>
    </row>
    <row r="153" spans="1:2" ht="16.5" hidden="1" customHeight="1" x14ac:dyDescent="0.2">
      <c r="A153" s="86"/>
      <c r="B153" s="86" t="s">
        <v>429</v>
      </c>
    </row>
    <row r="154" spans="1:2" ht="16.5" hidden="1" customHeight="1" x14ac:dyDescent="0.2">
      <c r="A154" s="86"/>
      <c r="B154" s="86" t="s">
        <v>430</v>
      </c>
    </row>
    <row r="155" spans="1:2" ht="16.5" hidden="1" customHeight="1" x14ac:dyDescent="0.2">
      <c r="A155" s="86"/>
      <c r="B155" s="86" t="s">
        <v>431</v>
      </c>
    </row>
    <row r="156" spans="1:2" ht="16.5" hidden="1" customHeight="1" x14ac:dyDescent="0.2">
      <c r="A156" s="86"/>
      <c r="B156" s="86" t="s">
        <v>432</v>
      </c>
    </row>
    <row r="157" spans="1:2" ht="16.5" hidden="1" customHeight="1" x14ac:dyDescent="0.2">
      <c r="A157" s="86"/>
      <c r="B157" s="86" t="s">
        <v>433</v>
      </c>
    </row>
    <row r="158" spans="1:2" ht="16.5" hidden="1" customHeight="1" x14ac:dyDescent="0.2">
      <c r="A158" s="86"/>
      <c r="B158" s="86" t="s">
        <v>434</v>
      </c>
    </row>
    <row r="159" spans="1:2" ht="16.5" hidden="1" customHeight="1" x14ac:dyDescent="0.2">
      <c r="A159" s="86"/>
      <c r="B159" s="86" t="s">
        <v>435</v>
      </c>
    </row>
    <row r="160" spans="1:2" ht="16.5" hidden="1" customHeight="1" x14ac:dyDescent="0.2">
      <c r="A160" s="86"/>
      <c r="B160" s="86" t="s">
        <v>436</v>
      </c>
    </row>
    <row r="161" spans="1:2" ht="16.5" hidden="1" customHeight="1" x14ac:dyDescent="0.2">
      <c r="A161" s="86"/>
      <c r="B161" s="86" t="s">
        <v>437</v>
      </c>
    </row>
    <row r="162" spans="1:2" ht="16.5" hidden="1" customHeight="1" x14ac:dyDescent="0.2">
      <c r="A162" s="86"/>
      <c r="B162" s="86" t="s">
        <v>438</v>
      </c>
    </row>
    <row r="163" spans="1:2" ht="16.5" hidden="1" customHeight="1" x14ac:dyDescent="0.2">
      <c r="A163" s="86"/>
      <c r="B163" s="86" t="s">
        <v>439</v>
      </c>
    </row>
    <row r="164" spans="1:2" ht="16.5" hidden="1" customHeight="1" x14ac:dyDescent="0.2">
      <c r="A164" s="86"/>
      <c r="B164" s="86" t="s">
        <v>440</v>
      </c>
    </row>
    <row r="165" spans="1:2" ht="16.5" hidden="1" customHeight="1" x14ac:dyDescent="0.2">
      <c r="A165" s="86"/>
      <c r="B165" s="86" t="s">
        <v>441</v>
      </c>
    </row>
    <row r="166" spans="1:2" ht="16.5" hidden="1" customHeight="1" x14ac:dyDescent="0.2">
      <c r="A166" s="86"/>
      <c r="B166" s="86" t="s">
        <v>442</v>
      </c>
    </row>
    <row r="167" spans="1:2" ht="16.5" hidden="1" customHeight="1" x14ac:dyDescent="0.2">
      <c r="A167" s="86"/>
      <c r="B167" s="86" t="s">
        <v>443</v>
      </c>
    </row>
    <row r="168" spans="1:2" ht="16.5" hidden="1" customHeight="1" x14ac:dyDescent="0.2">
      <c r="A168" s="86"/>
      <c r="B168" s="86" t="s">
        <v>444</v>
      </c>
    </row>
    <row r="169" spans="1:2" ht="16.5" hidden="1" customHeight="1" x14ac:dyDescent="0.2">
      <c r="A169" s="86"/>
      <c r="B169" s="86" t="s">
        <v>445</v>
      </c>
    </row>
    <row r="170" spans="1:2" ht="16.5" hidden="1" customHeight="1" x14ac:dyDescent="0.2">
      <c r="A170" s="86"/>
      <c r="B170" s="86" t="s">
        <v>446</v>
      </c>
    </row>
    <row r="171" spans="1:2" ht="16.5" hidden="1" customHeight="1" x14ac:dyDescent="0.2">
      <c r="A171" s="86"/>
      <c r="B171" s="86" t="s">
        <v>447</v>
      </c>
    </row>
    <row r="172" spans="1:2" ht="16.5" hidden="1" customHeight="1" x14ac:dyDescent="0.2">
      <c r="A172" s="86"/>
      <c r="B172" s="86" t="s">
        <v>448</v>
      </c>
    </row>
    <row r="173" spans="1:2" ht="16.5" hidden="1" customHeight="1" x14ac:dyDescent="0.2">
      <c r="A173" s="86"/>
      <c r="B173" s="86" t="s">
        <v>463</v>
      </c>
    </row>
    <row r="174" spans="1:2" ht="16.5" customHeight="1" x14ac:dyDescent="0.2"/>
    <row r="187" spans="3:11" x14ac:dyDescent="0.2">
      <c r="C187" s="219"/>
      <c r="D187" s="219"/>
      <c r="E187" s="219"/>
      <c r="F187" s="219"/>
      <c r="G187" s="219"/>
      <c r="H187" s="220"/>
      <c r="I187" s="219"/>
      <c r="J187" s="219"/>
      <c r="K187" s="221"/>
    </row>
    <row r="188" spans="3:11" x14ac:dyDescent="0.2">
      <c r="C188" s="219"/>
      <c r="D188" s="219"/>
      <c r="E188" s="219"/>
      <c r="F188" s="219"/>
      <c r="G188" s="219"/>
      <c r="H188" s="220"/>
      <c r="I188" s="219"/>
      <c r="J188" s="219"/>
      <c r="K188" s="221"/>
    </row>
    <row r="189" spans="3:11" x14ac:dyDescent="0.2">
      <c r="C189" s="219"/>
      <c r="D189" s="219"/>
      <c r="E189" s="219"/>
      <c r="F189" s="219"/>
      <c r="G189" s="219"/>
      <c r="H189" s="220"/>
      <c r="I189" s="219"/>
      <c r="J189" s="219"/>
      <c r="K189" s="221"/>
    </row>
    <row r="190" spans="3:11" x14ac:dyDescent="0.2">
      <c r="C190" s="219"/>
      <c r="D190" s="219"/>
      <c r="E190" s="219"/>
      <c r="F190" s="219"/>
      <c r="G190" s="219"/>
      <c r="H190" s="220"/>
      <c r="I190" s="219"/>
      <c r="J190" s="219"/>
      <c r="K190" s="221"/>
    </row>
    <row r="191" spans="3:11" x14ac:dyDescent="0.2">
      <c r="C191" s="219"/>
      <c r="D191" s="219"/>
      <c r="E191" s="219"/>
      <c r="F191" s="219"/>
      <c r="G191" s="219"/>
      <c r="H191" s="220"/>
      <c r="I191" s="219"/>
      <c r="J191" s="219"/>
      <c r="K191" s="221"/>
    </row>
    <row r="192" spans="3:11" x14ac:dyDescent="0.2">
      <c r="C192" s="219"/>
      <c r="D192" s="219"/>
      <c r="E192" s="219"/>
      <c r="F192" s="219"/>
      <c r="G192" s="219"/>
      <c r="H192" s="220"/>
      <c r="I192" s="219"/>
      <c r="J192" s="219"/>
      <c r="K192" s="221"/>
    </row>
    <row r="193" spans="3:11" x14ac:dyDescent="0.2">
      <c r="C193" s="219"/>
      <c r="D193" s="219"/>
      <c r="E193" s="219"/>
      <c r="F193" s="219"/>
      <c r="G193" s="219"/>
      <c r="H193" s="220"/>
      <c r="I193" s="219"/>
      <c r="J193" s="219"/>
      <c r="K193" s="221"/>
    </row>
    <row r="194" spans="3:11" x14ac:dyDescent="0.2">
      <c r="C194" s="219"/>
      <c r="D194" s="219"/>
      <c r="E194" s="219"/>
      <c r="F194" s="219"/>
      <c r="G194" s="219"/>
      <c r="H194" s="220"/>
      <c r="I194" s="219"/>
      <c r="J194" s="219"/>
      <c r="K194" s="221"/>
    </row>
    <row r="195" spans="3:11" x14ac:dyDescent="0.2">
      <c r="C195" s="219"/>
      <c r="D195" s="219"/>
      <c r="E195" s="219"/>
      <c r="F195" s="219"/>
      <c r="G195" s="219"/>
      <c r="H195" s="220"/>
      <c r="I195" s="219"/>
      <c r="J195" s="219"/>
      <c r="K195" s="221"/>
    </row>
    <row r="196" spans="3:11" x14ac:dyDescent="0.2">
      <c r="C196" s="219"/>
      <c r="D196" s="219"/>
      <c r="E196" s="219"/>
      <c r="F196" s="219"/>
      <c r="G196" s="219"/>
      <c r="H196" s="220"/>
      <c r="I196" s="219"/>
      <c r="J196" s="219"/>
      <c r="K196" s="221"/>
    </row>
    <row r="197" spans="3:11" x14ac:dyDescent="0.2">
      <c r="C197" s="219"/>
      <c r="D197" s="219"/>
      <c r="E197" s="219"/>
      <c r="F197" s="219"/>
      <c r="G197" s="219"/>
      <c r="H197" s="220"/>
      <c r="I197" s="219"/>
      <c r="J197" s="219"/>
      <c r="K197" s="221"/>
    </row>
    <row r="198" spans="3:11" x14ac:dyDescent="0.2">
      <c r="C198" s="219"/>
      <c r="D198" s="219"/>
      <c r="E198" s="219"/>
      <c r="F198" s="219"/>
      <c r="G198" s="219"/>
      <c r="H198" s="220"/>
      <c r="I198" s="219"/>
      <c r="J198" s="219"/>
      <c r="K198" s="221"/>
    </row>
    <row r="199" spans="3:11" x14ac:dyDescent="0.2">
      <c r="C199" s="219"/>
      <c r="D199" s="219"/>
      <c r="E199" s="219"/>
      <c r="F199" s="219"/>
      <c r="G199" s="219"/>
      <c r="H199" s="220"/>
      <c r="I199" s="219"/>
      <c r="J199" s="219"/>
      <c r="K199" s="221"/>
    </row>
    <row r="200" spans="3:11" x14ac:dyDescent="0.2">
      <c r="C200" s="219"/>
      <c r="D200" s="219"/>
      <c r="E200" s="219"/>
      <c r="F200" s="219"/>
      <c r="G200" s="219"/>
      <c r="H200" s="220"/>
      <c r="I200" s="219"/>
      <c r="J200" s="219"/>
      <c r="K200" s="221"/>
    </row>
    <row r="201" spans="3:11" x14ac:dyDescent="0.2">
      <c r="C201" s="219"/>
      <c r="D201" s="219"/>
      <c r="E201" s="219"/>
      <c r="F201" s="219"/>
      <c r="G201" s="219"/>
      <c r="H201" s="220"/>
      <c r="I201" s="219"/>
      <c r="J201" s="219"/>
      <c r="K201" s="221"/>
    </row>
    <row r="202" spans="3:11" x14ac:dyDescent="0.2">
      <c r="C202" s="219"/>
      <c r="D202" s="219"/>
      <c r="E202" s="219"/>
      <c r="F202" s="219"/>
      <c r="G202" s="219"/>
      <c r="H202" s="220"/>
      <c r="I202" s="219"/>
      <c r="J202" s="219"/>
      <c r="K202" s="221"/>
    </row>
    <row r="203" spans="3:11" x14ac:dyDescent="0.2">
      <c r="C203" s="219"/>
      <c r="D203" s="219"/>
      <c r="E203" s="219"/>
      <c r="F203" s="219"/>
      <c r="G203" s="219"/>
      <c r="H203" s="220"/>
      <c r="I203" s="219"/>
      <c r="J203" s="219"/>
      <c r="K203" s="221"/>
    </row>
    <row r="204" spans="3:11" x14ac:dyDescent="0.2">
      <c r="C204" s="219"/>
      <c r="D204" s="219"/>
      <c r="E204" s="219"/>
      <c r="F204" s="219"/>
      <c r="G204" s="219"/>
      <c r="H204" s="220"/>
      <c r="I204" s="219"/>
      <c r="J204" s="219"/>
      <c r="K204" s="221"/>
    </row>
    <row r="205" spans="3:11" x14ac:dyDescent="0.2">
      <c r="C205" s="219"/>
      <c r="D205" s="219"/>
      <c r="E205" s="219"/>
      <c r="F205" s="219"/>
      <c r="G205" s="219"/>
      <c r="H205" s="220"/>
      <c r="I205" s="219"/>
      <c r="J205" s="219"/>
      <c r="K205" s="221"/>
    </row>
    <row r="220" spans="6:6" x14ac:dyDescent="0.2">
      <c r="F220" s="219"/>
    </row>
  </sheetData>
  <sheetProtection algorithmName="SHA-512" hashValue="zHuT/8NNytHouVCad1S5kzE3S3+ttEewk0kA9cnr3fB0IYlXSQL62bQ2CjOU7kIge3KhRn9mZ4ZwpBOnSj9o8A==" saltValue="lYeBVR+PgQ9hSpQKnL//Tg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794A2220-0D2C-11D3-B0D5-0004ACA257E6}" scale="87" colorId="22" zeroValues="0" fitToPage="1" showRuler="0" topLeftCell="C38">
      <selection activeCell="G52" sqref="G52"/>
      <pageMargins left="0.5" right="0.96" top="0.5" bottom="0.5" header="0.5" footer="0.5"/>
      <pageSetup scale="70" orientation="portrait" horizontalDpi="300" verticalDpi="300" r:id="rId1"/>
      <headerFooter alignWithMargins="0"/>
    </customSheetView>
    <customSheetView guid="{C814F1E0-DDE9-11D2-A601-00A024C82E2A}" scale="87" colorId="22" showPageBreaks="1" zeroValues="0" fitToPage="1" printArea="1" showRuler="0" topLeftCell="C38">
      <selection activeCell="G52" sqref="G52"/>
      <pageMargins left="0.5" right="0.96" top="0.5" bottom="0.5" header="0.5" footer="0.5"/>
      <pageSetup scale="70" orientation="portrait" horizontalDpi="300" verticalDpi="300" r:id="rId2"/>
      <headerFooter alignWithMargins="0"/>
    </customSheetView>
  </customSheetViews>
  <mergeCells count="36">
    <mergeCell ref="C26:G26"/>
    <mergeCell ref="B25:J25"/>
    <mergeCell ref="B5:J5"/>
    <mergeCell ref="C6:F6"/>
    <mergeCell ref="B19:F19"/>
    <mergeCell ref="B9:F9"/>
    <mergeCell ref="B7:F7"/>
    <mergeCell ref="B16:F16"/>
    <mergeCell ref="B28:G28"/>
    <mergeCell ref="B22:F22"/>
    <mergeCell ref="B17:F17"/>
    <mergeCell ref="B18:F18"/>
    <mergeCell ref="A4:H4"/>
    <mergeCell ref="B13:F13"/>
    <mergeCell ref="B14:F14"/>
    <mergeCell ref="B8:F8"/>
    <mergeCell ref="B27:G27"/>
    <mergeCell ref="B10:F10"/>
    <mergeCell ref="B11:F11"/>
    <mergeCell ref="B12:F12"/>
    <mergeCell ref="B20:F20"/>
    <mergeCell ref="B21:F21"/>
    <mergeCell ref="B23:F23"/>
    <mergeCell ref="B15:F15"/>
    <mergeCell ref="B33:G33"/>
    <mergeCell ref="B29:G29"/>
    <mergeCell ref="B30:G30"/>
    <mergeCell ref="B31:G31"/>
    <mergeCell ref="B32:G32"/>
    <mergeCell ref="B38:G38"/>
    <mergeCell ref="B39:G39"/>
    <mergeCell ref="B40:G40"/>
    <mergeCell ref="B34:G34"/>
    <mergeCell ref="B35:G35"/>
    <mergeCell ref="B36:G36"/>
    <mergeCell ref="B37:G37"/>
  </mergeCells>
  <phoneticPr fontId="7" type="noConversion"/>
  <dataValidations count="8">
    <dataValidation type="whole" allowBlank="1" showInputMessage="1" showErrorMessage="1" error="# Of Pos. must be a number._x000a_" sqref="A27:A40 A7:A23" xr:uid="{00000000-0002-0000-0100-000000000000}">
      <formula1>1</formula1>
      <formula2>199</formula2>
    </dataValidation>
    <dataValidation allowBlank="1" showInputMessage="1" showErrorMessage="1" error="Please select a Title code from the drop down button on the right side." sqref="B7:F23 B27:G40" xr:uid="{00000000-0002-0000-0100-000001000000}"/>
    <dataValidation type="whole" allowBlank="1" showInputMessage="1" showErrorMessage="1" error="# of months must be between 1 and 12" sqref="G7:G23" xr:uid="{00000000-0002-0000-0100-000002000000}">
      <formula1>1</formula1>
      <formula2>12</formula2>
    </dataValidation>
    <dataValidation type="whole" allowBlank="1" showInputMessage="1" showErrorMessage="1" error="Annual Salary must be a number. - This field will not accept cents." sqref="H7:H23" xr:uid="{00000000-0002-0000-0100-000003000000}">
      <formula1>0</formula1>
      <formula2>500000</formula2>
    </dataValidation>
    <dataValidation type="whole" allowBlank="1" showInputMessage="1" showErrorMessage="1" error="Total DYCD cost must be a number. - This field will not accept cents." sqref="J7:J23" xr:uid="{00000000-0002-0000-0100-000004000000}">
      <formula1>0</formula1>
      <formula2>5000000</formula2>
    </dataValidation>
    <dataValidation type="whole" allowBlank="1" showInputMessage="1" showErrorMessage="1" error="Total must be a number. - This field will not accept cents." sqref="J27:J40" xr:uid="{00000000-0002-0000-0100-000005000000}">
      <formula1>0</formula1>
      <formula2>5000000</formula2>
    </dataValidation>
    <dataValidation type="decimal" allowBlank="1" showInputMessage="1" showErrorMessage="1" error="Hourly rate must be a number" sqref="H27:H40" xr:uid="{00000000-0002-0000-0100-000006000000}">
      <formula1>0</formula1>
      <formula2>900</formula2>
    </dataValidation>
    <dataValidation type="whole" allowBlank="1" showInputMessage="1" showErrorMessage="1" error="Total Hours cannot exceed 1827_x000a_" sqref="I27:I40" xr:uid="{00000000-0002-0000-0100-000007000000}">
      <formula1>1</formula1>
      <formula2>1827</formula2>
    </dataValidation>
  </dataValidations>
  <pageMargins left="0.61" right="0.5" top="0.5" bottom="0.5" header="0.5" footer="0.5"/>
  <pageSetup scale="64" orientation="portrait" horizontalDpi="300" verticalDpi="300" r:id="rId3"/>
  <headerFooter alignWithMargins="0"/>
  <drawing r:id="rId4"/>
  <legacyDrawing r:id="rId5"/>
  <controls>
    <mc:AlternateContent xmlns:mc="http://schemas.openxmlformats.org/markup-compatibility/2006">
      <mc:Choice Requires="x14">
        <control shapeId="1042" r:id="rId6" name="ComboBox2">
          <controlPr locked="0" defaultSize="0" autoLine="0" listFillRange="B48:B176" r:id="rId7">
            <anchor moveWithCells="1">
              <from>
                <xdr:col>1</xdr:col>
                <xdr:colOff>19050</xdr:colOff>
                <xdr:row>6</xdr:row>
                <xdr:rowOff>28575</xdr:rowOff>
              </from>
              <to>
                <xdr:col>5</xdr:col>
                <xdr:colOff>447675</xdr:colOff>
                <xdr:row>6</xdr:row>
                <xdr:rowOff>247650</xdr:rowOff>
              </to>
            </anchor>
          </controlPr>
        </control>
      </mc:Choice>
      <mc:Fallback>
        <control shapeId="1042" r:id="rId6" name="ComboBox2"/>
      </mc:Fallback>
    </mc:AlternateContent>
    <mc:AlternateContent xmlns:mc="http://schemas.openxmlformats.org/markup-compatibility/2006">
      <mc:Choice Requires="x14">
        <control shapeId="1043" r:id="rId8" name="ComboBox3">
          <controlPr locked="0" defaultSize="0" autoLine="0" listFillRange="B48:B176" r:id="rId7">
            <anchor moveWithCells="1">
              <from>
                <xdr:col>1</xdr:col>
                <xdr:colOff>19050</xdr:colOff>
                <xdr:row>7</xdr:row>
                <xdr:rowOff>28575</xdr:rowOff>
              </from>
              <to>
                <xdr:col>5</xdr:col>
                <xdr:colOff>447675</xdr:colOff>
                <xdr:row>7</xdr:row>
                <xdr:rowOff>247650</xdr:rowOff>
              </to>
            </anchor>
          </controlPr>
        </control>
      </mc:Choice>
      <mc:Fallback>
        <control shapeId="1043" r:id="rId8" name="ComboBox3"/>
      </mc:Fallback>
    </mc:AlternateContent>
    <mc:AlternateContent xmlns:mc="http://schemas.openxmlformats.org/markup-compatibility/2006">
      <mc:Choice Requires="x14">
        <control shapeId="1044" r:id="rId9" name="ComboBox4">
          <controlPr locked="0" defaultSize="0" autoLine="0" listFillRange="B48:B176" r:id="rId7">
            <anchor moveWithCells="1">
              <from>
                <xdr:col>1</xdr:col>
                <xdr:colOff>19050</xdr:colOff>
                <xdr:row>8</xdr:row>
                <xdr:rowOff>19050</xdr:rowOff>
              </from>
              <to>
                <xdr:col>5</xdr:col>
                <xdr:colOff>447675</xdr:colOff>
                <xdr:row>8</xdr:row>
                <xdr:rowOff>238125</xdr:rowOff>
              </to>
            </anchor>
          </controlPr>
        </control>
      </mc:Choice>
      <mc:Fallback>
        <control shapeId="1044" r:id="rId9" name="ComboBox4"/>
      </mc:Fallback>
    </mc:AlternateContent>
    <mc:AlternateContent xmlns:mc="http://schemas.openxmlformats.org/markup-compatibility/2006">
      <mc:Choice Requires="x14">
        <control shapeId="1049" r:id="rId10" name="ComboBox1">
          <controlPr locked="0" defaultSize="0" autoLine="0" listFillRange="B48:B176" r:id="rId7">
            <anchor moveWithCells="1">
              <from>
                <xdr:col>1</xdr:col>
                <xdr:colOff>19050</xdr:colOff>
                <xdr:row>9</xdr:row>
                <xdr:rowOff>38100</xdr:rowOff>
              </from>
              <to>
                <xdr:col>5</xdr:col>
                <xdr:colOff>447675</xdr:colOff>
                <xdr:row>9</xdr:row>
                <xdr:rowOff>257175</xdr:rowOff>
              </to>
            </anchor>
          </controlPr>
        </control>
      </mc:Choice>
      <mc:Fallback>
        <control shapeId="1049" r:id="rId10" name="ComboBox1"/>
      </mc:Fallback>
    </mc:AlternateContent>
    <mc:AlternateContent xmlns:mc="http://schemas.openxmlformats.org/markup-compatibility/2006">
      <mc:Choice Requires="x14">
        <control shapeId="1050" r:id="rId11" name="ComboBox5">
          <controlPr locked="0" defaultSize="0" autoLine="0" listFillRange="B48:B176" r:id="rId7">
            <anchor moveWithCells="1">
              <from>
                <xdr:col>1</xdr:col>
                <xdr:colOff>19050</xdr:colOff>
                <xdr:row>10</xdr:row>
                <xdr:rowOff>19050</xdr:rowOff>
              </from>
              <to>
                <xdr:col>5</xdr:col>
                <xdr:colOff>447675</xdr:colOff>
                <xdr:row>10</xdr:row>
                <xdr:rowOff>238125</xdr:rowOff>
              </to>
            </anchor>
          </controlPr>
        </control>
      </mc:Choice>
      <mc:Fallback>
        <control shapeId="1050" r:id="rId11" name="ComboBox5"/>
      </mc:Fallback>
    </mc:AlternateContent>
    <mc:AlternateContent xmlns:mc="http://schemas.openxmlformats.org/markup-compatibility/2006">
      <mc:Choice Requires="x14">
        <control shapeId="1051" r:id="rId12" name="ComboBox6">
          <controlPr locked="0" defaultSize="0" autoLine="0" listFillRange="B48:B176" r:id="rId7">
            <anchor moveWithCells="1">
              <from>
                <xdr:col>1</xdr:col>
                <xdr:colOff>19050</xdr:colOff>
                <xdr:row>11</xdr:row>
                <xdr:rowOff>28575</xdr:rowOff>
              </from>
              <to>
                <xdr:col>5</xdr:col>
                <xdr:colOff>447675</xdr:colOff>
                <xdr:row>11</xdr:row>
                <xdr:rowOff>247650</xdr:rowOff>
              </to>
            </anchor>
          </controlPr>
        </control>
      </mc:Choice>
      <mc:Fallback>
        <control shapeId="1051" r:id="rId12" name="ComboBox6"/>
      </mc:Fallback>
    </mc:AlternateContent>
    <mc:AlternateContent xmlns:mc="http://schemas.openxmlformats.org/markup-compatibility/2006">
      <mc:Choice Requires="x14">
        <control shapeId="1052" r:id="rId13" name="ComboBox7">
          <controlPr locked="0" defaultSize="0" autoLine="0" listFillRange="B48:B176" r:id="rId7">
            <anchor moveWithCells="1">
              <from>
                <xdr:col>1</xdr:col>
                <xdr:colOff>28575</xdr:colOff>
                <xdr:row>12</xdr:row>
                <xdr:rowOff>38100</xdr:rowOff>
              </from>
              <to>
                <xdr:col>6</xdr:col>
                <xdr:colOff>0</xdr:colOff>
                <xdr:row>12</xdr:row>
                <xdr:rowOff>257175</xdr:rowOff>
              </to>
            </anchor>
          </controlPr>
        </control>
      </mc:Choice>
      <mc:Fallback>
        <control shapeId="1052" r:id="rId13" name="ComboBox7"/>
      </mc:Fallback>
    </mc:AlternateContent>
    <mc:AlternateContent xmlns:mc="http://schemas.openxmlformats.org/markup-compatibility/2006">
      <mc:Choice Requires="x14">
        <control shapeId="1053" r:id="rId14" name="ComboBox8">
          <controlPr locked="0" defaultSize="0" autoLine="0" listFillRange="B48:B176" r:id="rId7">
            <anchor moveWithCells="1">
              <from>
                <xdr:col>1</xdr:col>
                <xdr:colOff>28575</xdr:colOff>
                <xdr:row>13</xdr:row>
                <xdr:rowOff>28575</xdr:rowOff>
              </from>
              <to>
                <xdr:col>6</xdr:col>
                <xdr:colOff>0</xdr:colOff>
                <xdr:row>13</xdr:row>
                <xdr:rowOff>247650</xdr:rowOff>
              </to>
            </anchor>
          </controlPr>
        </control>
      </mc:Choice>
      <mc:Fallback>
        <control shapeId="1053" r:id="rId14" name="ComboBox8"/>
      </mc:Fallback>
    </mc:AlternateContent>
    <mc:AlternateContent xmlns:mc="http://schemas.openxmlformats.org/markup-compatibility/2006">
      <mc:Choice Requires="x14">
        <control shapeId="1054" r:id="rId15" name="ComboBox9">
          <controlPr locked="0" defaultSize="0" autoLine="0" listFillRange="B48:B176" r:id="rId7">
            <anchor moveWithCells="1">
              <from>
                <xdr:col>1</xdr:col>
                <xdr:colOff>28575</xdr:colOff>
                <xdr:row>14</xdr:row>
                <xdr:rowOff>28575</xdr:rowOff>
              </from>
              <to>
                <xdr:col>6</xdr:col>
                <xdr:colOff>0</xdr:colOff>
                <xdr:row>14</xdr:row>
                <xdr:rowOff>247650</xdr:rowOff>
              </to>
            </anchor>
          </controlPr>
        </control>
      </mc:Choice>
      <mc:Fallback>
        <control shapeId="1054" r:id="rId15" name="ComboBox9"/>
      </mc:Fallback>
    </mc:AlternateContent>
    <mc:AlternateContent xmlns:mc="http://schemas.openxmlformats.org/markup-compatibility/2006">
      <mc:Choice Requires="x14">
        <control shapeId="1055" r:id="rId16" name="ComboBox10">
          <controlPr locked="0" defaultSize="0" autoLine="0" listFillRange="B48:B176" r:id="rId7">
            <anchor moveWithCells="1">
              <from>
                <xdr:col>1</xdr:col>
                <xdr:colOff>28575</xdr:colOff>
                <xdr:row>15</xdr:row>
                <xdr:rowOff>38100</xdr:rowOff>
              </from>
              <to>
                <xdr:col>6</xdr:col>
                <xdr:colOff>0</xdr:colOff>
                <xdr:row>15</xdr:row>
                <xdr:rowOff>257175</xdr:rowOff>
              </to>
            </anchor>
          </controlPr>
        </control>
      </mc:Choice>
      <mc:Fallback>
        <control shapeId="1055" r:id="rId16" name="ComboBox10"/>
      </mc:Fallback>
    </mc:AlternateContent>
    <mc:AlternateContent xmlns:mc="http://schemas.openxmlformats.org/markup-compatibility/2006">
      <mc:Choice Requires="x14">
        <control shapeId="1056" r:id="rId17" name="ComboBox11">
          <controlPr locked="0" defaultSize="0" autoLine="0" listFillRange="B48:B176" r:id="rId7">
            <anchor moveWithCells="1">
              <from>
                <xdr:col>1</xdr:col>
                <xdr:colOff>28575</xdr:colOff>
                <xdr:row>16</xdr:row>
                <xdr:rowOff>28575</xdr:rowOff>
              </from>
              <to>
                <xdr:col>6</xdr:col>
                <xdr:colOff>0</xdr:colOff>
                <xdr:row>16</xdr:row>
                <xdr:rowOff>247650</xdr:rowOff>
              </to>
            </anchor>
          </controlPr>
        </control>
      </mc:Choice>
      <mc:Fallback>
        <control shapeId="1056" r:id="rId17" name="ComboBox11"/>
      </mc:Fallback>
    </mc:AlternateContent>
    <mc:AlternateContent xmlns:mc="http://schemas.openxmlformats.org/markup-compatibility/2006">
      <mc:Choice Requires="x14">
        <control shapeId="1057" r:id="rId18" name="ComboBox12">
          <controlPr locked="0" defaultSize="0" autoLine="0" listFillRange="B48:B176" r:id="rId7">
            <anchor moveWithCells="1">
              <from>
                <xdr:col>1</xdr:col>
                <xdr:colOff>28575</xdr:colOff>
                <xdr:row>17</xdr:row>
                <xdr:rowOff>28575</xdr:rowOff>
              </from>
              <to>
                <xdr:col>6</xdr:col>
                <xdr:colOff>0</xdr:colOff>
                <xdr:row>17</xdr:row>
                <xdr:rowOff>247650</xdr:rowOff>
              </to>
            </anchor>
          </controlPr>
        </control>
      </mc:Choice>
      <mc:Fallback>
        <control shapeId="1057" r:id="rId18" name="ComboBox12"/>
      </mc:Fallback>
    </mc:AlternateContent>
    <mc:AlternateContent xmlns:mc="http://schemas.openxmlformats.org/markup-compatibility/2006">
      <mc:Choice Requires="x14">
        <control shapeId="1058" r:id="rId19" name="ComboBox13">
          <controlPr locked="0" defaultSize="0" autoLine="0" listFillRange="B48:B176" r:id="rId7">
            <anchor moveWithCells="1">
              <from>
                <xdr:col>1</xdr:col>
                <xdr:colOff>28575</xdr:colOff>
                <xdr:row>18</xdr:row>
                <xdr:rowOff>28575</xdr:rowOff>
              </from>
              <to>
                <xdr:col>6</xdr:col>
                <xdr:colOff>0</xdr:colOff>
                <xdr:row>18</xdr:row>
                <xdr:rowOff>247650</xdr:rowOff>
              </to>
            </anchor>
          </controlPr>
        </control>
      </mc:Choice>
      <mc:Fallback>
        <control shapeId="1058" r:id="rId19" name="ComboBox13"/>
      </mc:Fallback>
    </mc:AlternateContent>
    <mc:AlternateContent xmlns:mc="http://schemas.openxmlformats.org/markup-compatibility/2006">
      <mc:Choice Requires="x14">
        <control shapeId="1059" r:id="rId20" name="ComboBox14">
          <controlPr locked="0" defaultSize="0" autoLine="0" listFillRange="B48:B176" r:id="rId7">
            <anchor moveWithCells="1">
              <from>
                <xdr:col>1</xdr:col>
                <xdr:colOff>28575</xdr:colOff>
                <xdr:row>19</xdr:row>
                <xdr:rowOff>28575</xdr:rowOff>
              </from>
              <to>
                <xdr:col>6</xdr:col>
                <xdr:colOff>0</xdr:colOff>
                <xdr:row>19</xdr:row>
                <xdr:rowOff>247650</xdr:rowOff>
              </to>
            </anchor>
          </controlPr>
        </control>
      </mc:Choice>
      <mc:Fallback>
        <control shapeId="1059" r:id="rId20" name="ComboBox14"/>
      </mc:Fallback>
    </mc:AlternateContent>
    <mc:AlternateContent xmlns:mc="http://schemas.openxmlformats.org/markup-compatibility/2006">
      <mc:Choice Requires="x14">
        <control shapeId="1060" r:id="rId21" name="ComboBox15">
          <controlPr locked="0" defaultSize="0" autoLine="0" listFillRange="B48:B176" r:id="rId7">
            <anchor moveWithCells="1">
              <from>
                <xdr:col>1</xdr:col>
                <xdr:colOff>28575</xdr:colOff>
                <xdr:row>20</xdr:row>
                <xdr:rowOff>28575</xdr:rowOff>
              </from>
              <to>
                <xdr:col>6</xdr:col>
                <xdr:colOff>0</xdr:colOff>
                <xdr:row>20</xdr:row>
                <xdr:rowOff>247650</xdr:rowOff>
              </to>
            </anchor>
          </controlPr>
        </control>
      </mc:Choice>
      <mc:Fallback>
        <control shapeId="1060" r:id="rId21" name="ComboBox15"/>
      </mc:Fallback>
    </mc:AlternateContent>
    <mc:AlternateContent xmlns:mc="http://schemas.openxmlformats.org/markup-compatibility/2006">
      <mc:Choice Requires="x14">
        <control shapeId="1061" r:id="rId22" name="ComboBox16">
          <controlPr locked="0" defaultSize="0" autoLine="0" listFillRange="B48:B176" r:id="rId7">
            <anchor moveWithCells="1">
              <from>
                <xdr:col>1</xdr:col>
                <xdr:colOff>28575</xdr:colOff>
                <xdr:row>21</xdr:row>
                <xdr:rowOff>28575</xdr:rowOff>
              </from>
              <to>
                <xdr:col>6</xdr:col>
                <xdr:colOff>0</xdr:colOff>
                <xdr:row>21</xdr:row>
                <xdr:rowOff>247650</xdr:rowOff>
              </to>
            </anchor>
          </controlPr>
        </control>
      </mc:Choice>
      <mc:Fallback>
        <control shapeId="1061" r:id="rId22" name="ComboBox16"/>
      </mc:Fallback>
    </mc:AlternateContent>
    <mc:AlternateContent xmlns:mc="http://schemas.openxmlformats.org/markup-compatibility/2006">
      <mc:Choice Requires="x14">
        <control shapeId="1062" r:id="rId23" name="ComboBox17">
          <controlPr locked="0" defaultSize="0" autoLine="0" listFillRange="B48:B176" r:id="rId7">
            <anchor moveWithCells="1">
              <from>
                <xdr:col>1</xdr:col>
                <xdr:colOff>28575</xdr:colOff>
                <xdr:row>22</xdr:row>
                <xdr:rowOff>28575</xdr:rowOff>
              </from>
              <to>
                <xdr:col>6</xdr:col>
                <xdr:colOff>0</xdr:colOff>
                <xdr:row>22</xdr:row>
                <xdr:rowOff>247650</xdr:rowOff>
              </to>
            </anchor>
          </controlPr>
        </control>
      </mc:Choice>
      <mc:Fallback>
        <control shapeId="1062" r:id="rId23" name="ComboBox17"/>
      </mc:Fallback>
    </mc:AlternateContent>
    <mc:AlternateContent xmlns:mc="http://schemas.openxmlformats.org/markup-compatibility/2006">
      <mc:Choice Requires="x14">
        <control shapeId="1063" r:id="rId24" name="ComboBox18">
          <controlPr locked="0" defaultSize="0" autoLine="0" listFillRange="B48:B176" r:id="rId25">
            <anchor moveWithCells="1">
              <from>
                <xdr:col>1</xdr:col>
                <xdr:colOff>28575</xdr:colOff>
                <xdr:row>26</xdr:row>
                <xdr:rowOff>28575</xdr:rowOff>
              </from>
              <to>
                <xdr:col>6</xdr:col>
                <xdr:colOff>828675</xdr:colOff>
                <xdr:row>26</xdr:row>
                <xdr:rowOff>257175</xdr:rowOff>
              </to>
            </anchor>
          </controlPr>
        </control>
      </mc:Choice>
      <mc:Fallback>
        <control shapeId="1063" r:id="rId24" name="ComboBox18"/>
      </mc:Fallback>
    </mc:AlternateContent>
    <mc:AlternateContent xmlns:mc="http://schemas.openxmlformats.org/markup-compatibility/2006">
      <mc:Choice Requires="x14">
        <control shapeId="1064" r:id="rId26" name="ComboBox19">
          <controlPr locked="0" defaultSize="0" autoLine="0" listFillRange="B48:B176" r:id="rId27">
            <anchor moveWithCells="1">
              <from>
                <xdr:col>1</xdr:col>
                <xdr:colOff>28575</xdr:colOff>
                <xdr:row>27</xdr:row>
                <xdr:rowOff>28575</xdr:rowOff>
              </from>
              <to>
                <xdr:col>6</xdr:col>
                <xdr:colOff>828675</xdr:colOff>
                <xdr:row>27</xdr:row>
                <xdr:rowOff>247650</xdr:rowOff>
              </to>
            </anchor>
          </controlPr>
        </control>
      </mc:Choice>
      <mc:Fallback>
        <control shapeId="1064" r:id="rId26" name="ComboBox19"/>
      </mc:Fallback>
    </mc:AlternateContent>
    <mc:AlternateContent xmlns:mc="http://schemas.openxmlformats.org/markup-compatibility/2006">
      <mc:Choice Requires="x14">
        <control shapeId="1065" r:id="rId28" name="ComboBox20">
          <controlPr locked="0" defaultSize="0" autoLine="0" listFillRange="B48:B176" r:id="rId27">
            <anchor moveWithCells="1">
              <from>
                <xdr:col>1</xdr:col>
                <xdr:colOff>28575</xdr:colOff>
                <xdr:row>28</xdr:row>
                <xdr:rowOff>28575</xdr:rowOff>
              </from>
              <to>
                <xdr:col>6</xdr:col>
                <xdr:colOff>828675</xdr:colOff>
                <xdr:row>28</xdr:row>
                <xdr:rowOff>247650</xdr:rowOff>
              </to>
            </anchor>
          </controlPr>
        </control>
      </mc:Choice>
      <mc:Fallback>
        <control shapeId="1065" r:id="rId28" name="ComboBox20"/>
      </mc:Fallback>
    </mc:AlternateContent>
    <mc:AlternateContent xmlns:mc="http://schemas.openxmlformats.org/markup-compatibility/2006">
      <mc:Choice Requires="x14">
        <control shapeId="1066" r:id="rId29" name="ComboBox21">
          <controlPr locked="0" defaultSize="0" autoLine="0" listFillRange="B48:B176" r:id="rId27">
            <anchor moveWithCells="1">
              <from>
                <xdr:col>1</xdr:col>
                <xdr:colOff>28575</xdr:colOff>
                <xdr:row>29</xdr:row>
                <xdr:rowOff>28575</xdr:rowOff>
              </from>
              <to>
                <xdr:col>6</xdr:col>
                <xdr:colOff>828675</xdr:colOff>
                <xdr:row>29</xdr:row>
                <xdr:rowOff>247650</xdr:rowOff>
              </to>
            </anchor>
          </controlPr>
        </control>
      </mc:Choice>
      <mc:Fallback>
        <control shapeId="1066" r:id="rId29" name="ComboBox21"/>
      </mc:Fallback>
    </mc:AlternateContent>
    <mc:AlternateContent xmlns:mc="http://schemas.openxmlformats.org/markup-compatibility/2006">
      <mc:Choice Requires="x14">
        <control shapeId="1067" r:id="rId30" name="ComboBox22">
          <controlPr locked="0" defaultSize="0" autoLine="0" listFillRange="B48:B176" r:id="rId27">
            <anchor moveWithCells="1">
              <from>
                <xdr:col>1</xdr:col>
                <xdr:colOff>28575</xdr:colOff>
                <xdr:row>30</xdr:row>
                <xdr:rowOff>28575</xdr:rowOff>
              </from>
              <to>
                <xdr:col>6</xdr:col>
                <xdr:colOff>828675</xdr:colOff>
                <xdr:row>30</xdr:row>
                <xdr:rowOff>247650</xdr:rowOff>
              </to>
            </anchor>
          </controlPr>
        </control>
      </mc:Choice>
      <mc:Fallback>
        <control shapeId="1067" r:id="rId30" name="ComboBox22"/>
      </mc:Fallback>
    </mc:AlternateContent>
    <mc:AlternateContent xmlns:mc="http://schemas.openxmlformats.org/markup-compatibility/2006">
      <mc:Choice Requires="x14">
        <control shapeId="1068" r:id="rId31" name="ComboBox23">
          <controlPr locked="0" defaultSize="0" autoLine="0" listFillRange="B48:B176" r:id="rId27">
            <anchor moveWithCells="1">
              <from>
                <xdr:col>1</xdr:col>
                <xdr:colOff>28575</xdr:colOff>
                <xdr:row>31</xdr:row>
                <xdr:rowOff>28575</xdr:rowOff>
              </from>
              <to>
                <xdr:col>6</xdr:col>
                <xdr:colOff>828675</xdr:colOff>
                <xdr:row>31</xdr:row>
                <xdr:rowOff>247650</xdr:rowOff>
              </to>
            </anchor>
          </controlPr>
        </control>
      </mc:Choice>
      <mc:Fallback>
        <control shapeId="1068" r:id="rId31" name="ComboBox23"/>
      </mc:Fallback>
    </mc:AlternateContent>
    <mc:AlternateContent xmlns:mc="http://schemas.openxmlformats.org/markup-compatibility/2006">
      <mc:Choice Requires="x14">
        <control shapeId="1069" r:id="rId32" name="ComboBox24">
          <controlPr locked="0" defaultSize="0" autoLine="0" listFillRange="B48:B176" r:id="rId27">
            <anchor moveWithCells="1">
              <from>
                <xdr:col>1</xdr:col>
                <xdr:colOff>28575</xdr:colOff>
                <xdr:row>32</xdr:row>
                <xdr:rowOff>28575</xdr:rowOff>
              </from>
              <to>
                <xdr:col>6</xdr:col>
                <xdr:colOff>828675</xdr:colOff>
                <xdr:row>32</xdr:row>
                <xdr:rowOff>247650</xdr:rowOff>
              </to>
            </anchor>
          </controlPr>
        </control>
      </mc:Choice>
      <mc:Fallback>
        <control shapeId="1069" r:id="rId32" name="ComboBox24"/>
      </mc:Fallback>
    </mc:AlternateContent>
    <mc:AlternateContent xmlns:mc="http://schemas.openxmlformats.org/markup-compatibility/2006">
      <mc:Choice Requires="x14">
        <control shapeId="1070" r:id="rId33" name="ComboBox25">
          <controlPr locked="0" defaultSize="0" autoLine="0" listFillRange="B48:B176" r:id="rId27">
            <anchor moveWithCells="1">
              <from>
                <xdr:col>1</xdr:col>
                <xdr:colOff>28575</xdr:colOff>
                <xdr:row>33</xdr:row>
                <xdr:rowOff>28575</xdr:rowOff>
              </from>
              <to>
                <xdr:col>6</xdr:col>
                <xdr:colOff>828675</xdr:colOff>
                <xdr:row>33</xdr:row>
                <xdr:rowOff>247650</xdr:rowOff>
              </to>
            </anchor>
          </controlPr>
        </control>
      </mc:Choice>
      <mc:Fallback>
        <control shapeId="1070" r:id="rId33" name="ComboBox25"/>
      </mc:Fallback>
    </mc:AlternateContent>
    <mc:AlternateContent xmlns:mc="http://schemas.openxmlformats.org/markup-compatibility/2006">
      <mc:Choice Requires="x14">
        <control shapeId="1071" r:id="rId34" name="ComboBox26">
          <controlPr locked="0" defaultSize="0" autoLine="0" listFillRange="B48:B176" r:id="rId27">
            <anchor moveWithCells="1">
              <from>
                <xdr:col>1</xdr:col>
                <xdr:colOff>28575</xdr:colOff>
                <xdr:row>34</xdr:row>
                <xdr:rowOff>28575</xdr:rowOff>
              </from>
              <to>
                <xdr:col>6</xdr:col>
                <xdr:colOff>828675</xdr:colOff>
                <xdr:row>34</xdr:row>
                <xdr:rowOff>247650</xdr:rowOff>
              </to>
            </anchor>
          </controlPr>
        </control>
      </mc:Choice>
      <mc:Fallback>
        <control shapeId="1071" r:id="rId34" name="ComboBox26"/>
      </mc:Fallback>
    </mc:AlternateContent>
    <mc:AlternateContent xmlns:mc="http://schemas.openxmlformats.org/markup-compatibility/2006">
      <mc:Choice Requires="x14">
        <control shapeId="1072" r:id="rId35" name="ComboBox27">
          <controlPr locked="0" defaultSize="0" autoLine="0" listFillRange="B48:B176" r:id="rId27">
            <anchor moveWithCells="1">
              <from>
                <xdr:col>1</xdr:col>
                <xdr:colOff>28575</xdr:colOff>
                <xdr:row>35</xdr:row>
                <xdr:rowOff>38100</xdr:rowOff>
              </from>
              <to>
                <xdr:col>6</xdr:col>
                <xdr:colOff>828675</xdr:colOff>
                <xdr:row>35</xdr:row>
                <xdr:rowOff>257175</xdr:rowOff>
              </to>
            </anchor>
          </controlPr>
        </control>
      </mc:Choice>
      <mc:Fallback>
        <control shapeId="1072" r:id="rId35" name="ComboBox27"/>
      </mc:Fallback>
    </mc:AlternateContent>
    <mc:AlternateContent xmlns:mc="http://schemas.openxmlformats.org/markup-compatibility/2006">
      <mc:Choice Requires="x14">
        <control shapeId="1073" r:id="rId36" name="ComboBox28">
          <controlPr locked="0" defaultSize="0" autoLine="0" listFillRange="B48:B176" r:id="rId27">
            <anchor moveWithCells="1">
              <from>
                <xdr:col>1</xdr:col>
                <xdr:colOff>28575</xdr:colOff>
                <xdr:row>36</xdr:row>
                <xdr:rowOff>28575</xdr:rowOff>
              </from>
              <to>
                <xdr:col>6</xdr:col>
                <xdr:colOff>828675</xdr:colOff>
                <xdr:row>36</xdr:row>
                <xdr:rowOff>247650</xdr:rowOff>
              </to>
            </anchor>
          </controlPr>
        </control>
      </mc:Choice>
      <mc:Fallback>
        <control shapeId="1073" r:id="rId36" name="ComboBox28"/>
      </mc:Fallback>
    </mc:AlternateContent>
    <mc:AlternateContent xmlns:mc="http://schemas.openxmlformats.org/markup-compatibility/2006">
      <mc:Choice Requires="x14">
        <control shapeId="1074" r:id="rId37" name="ComboBox29">
          <controlPr locked="0" defaultSize="0" autoLine="0" listFillRange="B48:B176" r:id="rId27">
            <anchor moveWithCells="1">
              <from>
                <xdr:col>1</xdr:col>
                <xdr:colOff>28575</xdr:colOff>
                <xdr:row>37</xdr:row>
                <xdr:rowOff>28575</xdr:rowOff>
              </from>
              <to>
                <xdr:col>6</xdr:col>
                <xdr:colOff>828675</xdr:colOff>
                <xdr:row>37</xdr:row>
                <xdr:rowOff>247650</xdr:rowOff>
              </to>
            </anchor>
          </controlPr>
        </control>
      </mc:Choice>
      <mc:Fallback>
        <control shapeId="1074" r:id="rId37" name="ComboBox29"/>
      </mc:Fallback>
    </mc:AlternateContent>
    <mc:AlternateContent xmlns:mc="http://schemas.openxmlformats.org/markup-compatibility/2006">
      <mc:Choice Requires="x14">
        <control shapeId="1075" r:id="rId38" name="ComboBox30">
          <controlPr locked="0" defaultSize="0" autoLine="0" listFillRange="B48:B176" r:id="rId27">
            <anchor moveWithCells="1">
              <from>
                <xdr:col>1</xdr:col>
                <xdr:colOff>28575</xdr:colOff>
                <xdr:row>38</xdr:row>
                <xdr:rowOff>28575</xdr:rowOff>
              </from>
              <to>
                <xdr:col>6</xdr:col>
                <xdr:colOff>828675</xdr:colOff>
                <xdr:row>38</xdr:row>
                <xdr:rowOff>247650</xdr:rowOff>
              </to>
            </anchor>
          </controlPr>
        </control>
      </mc:Choice>
      <mc:Fallback>
        <control shapeId="1075" r:id="rId38" name="ComboBox30"/>
      </mc:Fallback>
    </mc:AlternateContent>
    <mc:AlternateContent xmlns:mc="http://schemas.openxmlformats.org/markup-compatibility/2006">
      <mc:Choice Requires="x14">
        <control shapeId="1076" r:id="rId39" name="ComboBox31">
          <controlPr locked="0" defaultSize="0" autoLine="0" listFillRange="B48:B176" r:id="rId27">
            <anchor moveWithCells="1">
              <from>
                <xdr:col>1</xdr:col>
                <xdr:colOff>28575</xdr:colOff>
                <xdr:row>39</xdr:row>
                <xdr:rowOff>28575</xdr:rowOff>
              </from>
              <to>
                <xdr:col>6</xdr:col>
                <xdr:colOff>828675</xdr:colOff>
                <xdr:row>39</xdr:row>
                <xdr:rowOff>247650</xdr:rowOff>
              </to>
            </anchor>
          </controlPr>
        </control>
      </mc:Choice>
      <mc:Fallback>
        <control shapeId="1076" r:id="rId39" name="ComboBox3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I56"/>
  <sheetViews>
    <sheetView showGridLines="0" showZeros="0" defaultGridColor="0" colorId="22" zoomScale="75" zoomScaleNormal="75" zoomScaleSheetLayoutView="75" workbookViewId="0">
      <selection activeCell="E27" sqref="E27"/>
    </sheetView>
  </sheetViews>
  <sheetFormatPr defaultColWidth="11.44140625" defaultRowHeight="15" x14ac:dyDescent="0.2"/>
  <cols>
    <col min="1" max="1" width="6" style="88" customWidth="1"/>
    <col min="2" max="2" width="11.44140625" style="88" customWidth="1"/>
    <col min="3" max="3" width="43.77734375" style="88" customWidth="1"/>
    <col min="4" max="4" width="2.33203125" style="88" customWidth="1"/>
    <col min="5" max="5" width="20.44140625" style="97" customWidth="1"/>
    <col min="6" max="6" width="16" style="97" customWidth="1"/>
    <col min="7" max="7" width="16.21875" style="97" customWidth="1"/>
    <col min="8" max="8" width="20.21875" style="88" customWidth="1"/>
    <col min="9" max="9" width="17.109375" style="88" customWidth="1"/>
    <col min="10" max="16384" width="11.44140625" style="88"/>
  </cols>
  <sheetData>
    <row r="1" spans="1:9" ht="15.75" x14ac:dyDescent="0.2">
      <c r="A1" s="253" t="str">
        <f>'Salary-Page 2'!A1</f>
        <v>DEPARTMENT OF YOUTH AND COMMUNITY DEVELOPMENT PROGRAM BUDGET SUMMARY FY 2026</v>
      </c>
      <c r="B1" s="231"/>
      <c r="C1" s="231"/>
      <c r="D1" s="231"/>
      <c r="E1" s="231"/>
      <c r="F1" s="231"/>
      <c r="G1" s="231"/>
    </row>
    <row r="2" spans="1:9" ht="18.75" x14ac:dyDescent="0.25">
      <c r="F2" s="97" t="s">
        <v>46</v>
      </c>
      <c r="G2" s="69">
        <f>+'Summary-Page 1'!G4</f>
        <v>0</v>
      </c>
    </row>
    <row r="3" spans="1:9" ht="18.75" x14ac:dyDescent="0.25">
      <c r="C3" s="88">
        <f>+'Summary-Page 1'!E46*0.045</f>
        <v>0</v>
      </c>
      <c r="F3" s="97" t="s">
        <v>47</v>
      </c>
      <c r="G3" s="69">
        <f>+'Summary-Page 1'!G5</f>
        <v>0</v>
      </c>
    </row>
    <row r="4" spans="1:9" ht="18.75" x14ac:dyDescent="0.25">
      <c r="F4" s="97" t="s">
        <v>55</v>
      </c>
      <c r="G4" s="69">
        <f>+'Summary-Page 1'!G6</f>
        <v>0</v>
      </c>
    </row>
    <row r="5" spans="1:9" ht="22.9" customHeight="1" x14ac:dyDescent="0.25">
      <c r="E5" s="55" t="s">
        <v>3</v>
      </c>
      <c r="F5" s="55" t="s">
        <v>4</v>
      </c>
      <c r="G5" s="55" t="s">
        <v>36</v>
      </c>
    </row>
    <row r="6" spans="1:9" ht="22.9" customHeight="1" thickBot="1" x14ac:dyDescent="0.3">
      <c r="A6" s="10" t="s">
        <v>39</v>
      </c>
      <c r="B6" s="1"/>
      <c r="E6" s="56" t="s">
        <v>7</v>
      </c>
      <c r="F6" s="56" t="s">
        <v>8</v>
      </c>
      <c r="G6" s="56" t="s">
        <v>8</v>
      </c>
    </row>
    <row r="7" spans="1:9" ht="22.9" customHeight="1" thickTop="1" thickBot="1" x14ac:dyDescent="0.25">
      <c r="A7" s="98" t="s">
        <v>74</v>
      </c>
      <c r="B7" s="99"/>
      <c r="C7" s="99"/>
      <c r="D7" s="99"/>
      <c r="E7" s="100"/>
      <c r="F7" s="100"/>
      <c r="G7" s="101"/>
    </row>
    <row r="8" spans="1:9" ht="20.25" customHeight="1" thickTop="1" x14ac:dyDescent="0.25">
      <c r="A8" s="291" t="s">
        <v>552</v>
      </c>
      <c r="B8" s="291"/>
      <c r="C8" s="291"/>
      <c r="D8" s="291"/>
      <c r="E8" s="291"/>
      <c r="F8" s="257">
        <f>'Summary-Page 1'!E22*8.25%</f>
        <v>0</v>
      </c>
      <c r="G8" s="102"/>
    </row>
    <row r="9" spans="1:9" ht="20.25" customHeight="1" x14ac:dyDescent="0.25">
      <c r="A9" s="292" t="s">
        <v>553</v>
      </c>
      <c r="B9" s="292"/>
      <c r="C9" s="292"/>
      <c r="D9" s="292"/>
      <c r="E9" s="292"/>
      <c r="F9" s="257">
        <f>'Summary-Page 1'!E22*13.25%</f>
        <v>0</v>
      </c>
      <c r="G9" s="102"/>
    </row>
    <row r="10" spans="1:9" ht="16.5" customHeight="1" x14ac:dyDescent="0.25">
      <c r="A10" s="292" t="s">
        <v>531</v>
      </c>
      <c r="B10" s="292"/>
      <c r="C10" s="292"/>
      <c r="D10" s="292"/>
      <c r="E10" s="292"/>
      <c r="F10" s="258">
        <f>'Summary-Page 1'!E22*35%</f>
        <v>0</v>
      </c>
    </row>
    <row r="11" spans="1:9" ht="24.75" customHeight="1" x14ac:dyDescent="0.3">
      <c r="A11" s="28">
        <v>1200</v>
      </c>
      <c r="B11" s="24" t="s">
        <v>37</v>
      </c>
      <c r="C11" s="21"/>
      <c r="D11" s="21"/>
      <c r="E11" s="68"/>
      <c r="F11" s="103">
        <f>+E11</f>
        <v>0</v>
      </c>
      <c r="G11" s="213" t="str">
        <f>IF(F11=0,"",IF(F11&gt;F10,"Fringe Cannot Exceed Maximum",IF(F11&lt;F8,"Fringe Cannot be Below Minimum")))</f>
        <v/>
      </c>
    </row>
    <row r="12" spans="1:9" ht="25.5" customHeight="1" x14ac:dyDescent="0.25">
      <c r="A12" s="293" t="s">
        <v>534</v>
      </c>
      <c r="B12" s="293"/>
      <c r="C12" s="293"/>
      <c r="D12" s="293"/>
      <c r="E12" s="293"/>
      <c r="F12" s="293"/>
      <c r="G12" s="140"/>
    </row>
    <row r="13" spans="1:9" ht="15.75" customHeight="1" x14ac:dyDescent="0.25">
      <c r="A13" s="115"/>
      <c r="B13" s="35"/>
      <c r="C13" s="138"/>
      <c r="D13" s="35"/>
      <c r="E13" s="139"/>
      <c r="F13" s="139"/>
      <c r="G13" s="139"/>
    </row>
    <row r="14" spans="1:9" ht="24.75" customHeight="1" x14ac:dyDescent="0.3">
      <c r="A14" s="28">
        <v>1300</v>
      </c>
      <c r="B14" s="289" t="s">
        <v>458</v>
      </c>
      <c r="C14" s="289"/>
      <c r="D14" s="35"/>
      <c r="E14" s="68"/>
      <c r="F14" s="61"/>
      <c r="G14" s="103">
        <f>+E14</f>
        <v>0</v>
      </c>
      <c r="H14" s="214"/>
    </row>
    <row r="15" spans="1:9" ht="24.75" customHeight="1" x14ac:dyDescent="0.25">
      <c r="A15" s="21"/>
      <c r="B15" s="35"/>
      <c r="C15" s="41" t="s">
        <v>13</v>
      </c>
      <c r="D15" s="21"/>
      <c r="E15" s="224" t="s">
        <v>527</v>
      </c>
      <c r="F15" s="224"/>
      <c r="G15" s="58"/>
      <c r="H15" s="35"/>
      <c r="I15" s="35"/>
    </row>
    <row r="16" spans="1:9" ht="32.25" customHeight="1" thickBot="1" x14ac:dyDescent="0.25">
      <c r="A16" s="298" t="s">
        <v>533</v>
      </c>
      <c r="B16" s="298"/>
      <c r="C16" s="298"/>
      <c r="D16" s="298"/>
      <c r="E16" s="298"/>
      <c r="F16" s="298"/>
      <c r="G16" s="298"/>
      <c r="H16" s="35"/>
      <c r="I16" s="35"/>
    </row>
    <row r="17" spans="1:9" ht="21.75" customHeight="1" thickTop="1" thickBot="1" x14ac:dyDescent="0.25">
      <c r="A17" s="295" t="s">
        <v>465</v>
      </c>
      <c r="B17" s="296"/>
      <c r="C17" s="296"/>
      <c r="D17" s="296"/>
      <c r="E17" s="296"/>
      <c r="F17" s="296"/>
      <c r="G17" s="297"/>
      <c r="H17" s="35"/>
      <c r="I17" s="35"/>
    </row>
    <row r="18" spans="1:9" ht="12.75" customHeight="1" thickTop="1" x14ac:dyDescent="0.25">
      <c r="A18" s="137"/>
      <c r="F18" s="60"/>
    </row>
    <row r="19" spans="1:9" ht="24.75" customHeight="1" x14ac:dyDescent="0.25">
      <c r="A19" s="2">
        <v>2100</v>
      </c>
      <c r="B19" s="1" t="s">
        <v>542</v>
      </c>
      <c r="D19" s="1"/>
      <c r="E19" s="188">
        <f>+F21+F22+F23+F24+F25+'Additional Info- Page 3'!F8+'Additional Info- Page 3'!F9+'Additional Info- Page 3'!F10+'Additional Info- Page 3'!F11+'Additional Info- Page 3'!F12+'Additional Info- Page 3'!F13+'Additional Info- Page 3'!F14+'Additional Info- Page 3'!F15+'Additional Info- Page 3'!F16+'Additional Info- Page 3'!F17+'Additional Info- Page 3'!F18+'Additional Info- Page 3'!F19+'Additional Info- Page 3'!F20</f>
        <v>0</v>
      </c>
      <c r="F19" s="189">
        <f>+E19</f>
        <v>0</v>
      </c>
      <c r="G19" s="61"/>
    </row>
    <row r="20" spans="1:9" ht="15.75" customHeight="1" x14ac:dyDescent="0.25">
      <c r="C20" s="24" t="s">
        <v>481</v>
      </c>
      <c r="D20" s="294" t="s">
        <v>467</v>
      </c>
      <c r="E20" s="294"/>
      <c r="F20" s="141" t="s">
        <v>460</v>
      </c>
      <c r="G20" s="57"/>
    </row>
    <row r="21" spans="1:9" ht="22.5" customHeight="1" x14ac:dyDescent="0.25">
      <c r="A21" s="153" t="s">
        <v>482</v>
      </c>
      <c r="B21" s="284"/>
      <c r="C21" s="285"/>
      <c r="D21" s="284"/>
      <c r="E21" s="285"/>
      <c r="F21" s="136"/>
      <c r="G21" s="135"/>
    </row>
    <row r="22" spans="1:9" ht="22.5" customHeight="1" x14ac:dyDescent="0.25">
      <c r="A22" s="153" t="s">
        <v>483</v>
      </c>
      <c r="B22" s="284"/>
      <c r="C22" s="285"/>
      <c r="D22" s="284"/>
      <c r="E22" s="285"/>
      <c r="F22" s="136"/>
      <c r="G22" s="135"/>
    </row>
    <row r="23" spans="1:9" ht="22.5" customHeight="1" x14ac:dyDescent="0.25">
      <c r="A23" s="153" t="s">
        <v>484</v>
      </c>
      <c r="B23" s="284"/>
      <c r="C23" s="285"/>
      <c r="D23" s="284"/>
      <c r="E23" s="285"/>
      <c r="F23" s="136"/>
      <c r="G23" s="135"/>
    </row>
    <row r="24" spans="1:9" ht="22.9" customHeight="1" x14ac:dyDescent="0.25">
      <c r="A24" s="153" t="s">
        <v>485</v>
      </c>
      <c r="B24" s="284"/>
      <c r="C24" s="285"/>
      <c r="D24" s="284"/>
      <c r="E24" s="285"/>
      <c r="F24" s="136"/>
      <c r="G24" s="135"/>
    </row>
    <row r="25" spans="1:9" ht="22.5" customHeight="1" x14ac:dyDescent="0.25">
      <c r="A25" s="153" t="s">
        <v>486</v>
      </c>
      <c r="B25" s="284"/>
      <c r="C25" s="285"/>
      <c r="D25" s="284"/>
      <c r="E25" s="285"/>
      <c r="F25" s="136"/>
      <c r="G25" s="135"/>
    </row>
    <row r="26" spans="1:9" ht="9.75" customHeight="1" x14ac:dyDescent="0.25">
      <c r="C26" s="129"/>
      <c r="D26" s="128"/>
      <c r="E26" s="59"/>
      <c r="F26" s="57"/>
      <c r="G26" s="57"/>
    </row>
    <row r="27" spans="1:9" ht="22.9" customHeight="1" x14ac:dyDescent="0.25">
      <c r="A27" s="2" t="s">
        <v>15</v>
      </c>
      <c r="B27" s="1" t="s">
        <v>541</v>
      </c>
      <c r="D27" s="1"/>
      <c r="E27" s="188">
        <f>+F29+F30+F31+'Additional Info- Page 3'!F23+'Additional Info- Page 3'!F24+'Additional Info- Page 3'!F25</f>
        <v>0</v>
      </c>
      <c r="F27" s="189">
        <f>+E27</f>
        <v>0</v>
      </c>
      <c r="G27" s="61"/>
    </row>
    <row r="28" spans="1:9" ht="15.75" customHeight="1" x14ac:dyDescent="0.25">
      <c r="C28" s="1" t="s">
        <v>529</v>
      </c>
      <c r="D28" s="134"/>
      <c r="E28" s="65" t="s">
        <v>459</v>
      </c>
      <c r="F28" s="65" t="s">
        <v>460</v>
      </c>
      <c r="G28" s="132"/>
    </row>
    <row r="29" spans="1:9" ht="22.9" customHeight="1" x14ac:dyDescent="0.25">
      <c r="A29" s="153" t="s">
        <v>482</v>
      </c>
      <c r="B29" s="284"/>
      <c r="C29" s="285"/>
      <c r="D29" s="284"/>
      <c r="E29" s="285"/>
      <c r="F29" s="136"/>
      <c r="G29" s="135"/>
    </row>
    <row r="30" spans="1:9" ht="22.9" customHeight="1" x14ac:dyDescent="0.25">
      <c r="A30" s="153" t="s">
        <v>483</v>
      </c>
      <c r="B30" s="284"/>
      <c r="C30" s="285"/>
      <c r="D30" s="284"/>
      <c r="E30" s="285"/>
      <c r="F30" s="136"/>
      <c r="G30" s="135"/>
    </row>
    <row r="31" spans="1:9" ht="22.9" customHeight="1" x14ac:dyDescent="0.25">
      <c r="A31" s="153" t="s">
        <v>484</v>
      </c>
      <c r="B31" s="284"/>
      <c r="C31" s="285"/>
      <c r="D31" s="284"/>
      <c r="E31" s="285"/>
      <c r="F31" s="136"/>
      <c r="G31" s="135"/>
    </row>
    <row r="32" spans="1:9" ht="12.75" customHeight="1" x14ac:dyDescent="0.25">
      <c r="C32" s="130"/>
      <c r="D32" s="130"/>
      <c r="E32" s="131"/>
      <c r="F32" s="133"/>
      <c r="G32" s="132"/>
    </row>
    <row r="33" spans="1:7" ht="22.9" customHeight="1" x14ac:dyDescent="0.25">
      <c r="A33" s="2" t="s">
        <v>16</v>
      </c>
      <c r="B33" s="1" t="s">
        <v>500</v>
      </c>
      <c r="C33" s="105"/>
      <c r="D33" s="1"/>
      <c r="E33" s="68"/>
      <c r="F33" s="189">
        <f>+E33</f>
        <v>0</v>
      </c>
      <c r="G33" s="61"/>
    </row>
    <row r="34" spans="1:7" ht="22.5" customHeight="1" x14ac:dyDescent="0.25">
      <c r="C34" s="104"/>
      <c r="D34" s="92"/>
      <c r="E34" s="57"/>
      <c r="F34" s="57"/>
      <c r="G34" s="57"/>
    </row>
    <row r="35" spans="1:7" ht="22.9" customHeight="1" x14ac:dyDescent="0.25">
      <c r="C35" s="104"/>
      <c r="D35" s="92"/>
      <c r="E35" s="57"/>
      <c r="F35" s="57"/>
      <c r="G35" s="57"/>
    </row>
    <row r="36" spans="1:7" ht="22.9" customHeight="1" x14ac:dyDescent="0.25">
      <c r="C36" s="104"/>
      <c r="D36" s="92"/>
      <c r="E36" s="57"/>
      <c r="F36" s="57"/>
      <c r="G36" s="57"/>
    </row>
    <row r="37" spans="1:7" ht="12.75" customHeight="1" x14ac:dyDescent="0.25">
      <c r="C37" s="129"/>
      <c r="D37" s="128"/>
      <c r="E37" s="57"/>
      <c r="F37" s="57"/>
      <c r="G37" s="57"/>
    </row>
    <row r="38" spans="1:7" ht="22.9" customHeight="1" x14ac:dyDescent="0.25">
      <c r="A38" s="2">
        <v>2400</v>
      </c>
      <c r="B38" s="1" t="s">
        <v>503</v>
      </c>
      <c r="C38" s="105"/>
      <c r="D38" s="1"/>
      <c r="E38" s="188">
        <f>+F40+F41+F42+'Additional Info- Page 3'!F28+'Additional Info- Page 3'!F29+'Additional Info- Page 3'!F30+'Additional Info- Page 3'!F31+'Additional Info- Page 3'!F32+'Additional Info- Page 3'!F33</f>
        <v>0</v>
      </c>
      <c r="F38" s="189">
        <f>+E38</f>
        <v>0</v>
      </c>
      <c r="G38" s="61"/>
    </row>
    <row r="39" spans="1:7" ht="16.5" customHeight="1" x14ac:dyDescent="0.2">
      <c r="A39" s="2"/>
      <c r="B39" s="290" t="s">
        <v>506</v>
      </c>
      <c r="C39" s="290"/>
      <c r="D39" s="290" t="s">
        <v>507</v>
      </c>
      <c r="E39" s="290"/>
      <c r="F39" s="178" t="s">
        <v>460</v>
      </c>
      <c r="G39" s="57"/>
    </row>
    <row r="40" spans="1:7" ht="22.9" customHeight="1" x14ac:dyDescent="0.25">
      <c r="A40" s="153" t="s">
        <v>482</v>
      </c>
      <c r="B40" s="284"/>
      <c r="C40" s="285"/>
      <c r="D40" s="284"/>
      <c r="E40" s="285"/>
      <c r="F40" s="136"/>
      <c r="G40" s="135"/>
    </row>
    <row r="41" spans="1:7" ht="22.9" customHeight="1" x14ac:dyDescent="0.25">
      <c r="A41" s="153" t="s">
        <v>483</v>
      </c>
      <c r="B41" s="284"/>
      <c r="C41" s="285"/>
      <c r="D41" s="284"/>
      <c r="E41" s="285"/>
      <c r="F41" s="136"/>
      <c r="G41" s="135"/>
    </row>
    <row r="42" spans="1:7" ht="22.9" customHeight="1" x14ac:dyDescent="0.25">
      <c r="A42" s="153" t="s">
        <v>484</v>
      </c>
      <c r="B42" s="284"/>
      <c r="C42" s="285"/>
      <c r="D42" s="284"/>
      <c r="E42" s="285"/>
      <c r="F42" s="136"/>
      <c r="G42" s="135"/>
    </row>
    <row r="43" spans="1:7" ht="12.75" customHeight="1" x14ac:dyDescent="0.25">
      <c r="C43" s="157"/>
      <c r="D43" s="128"/>
      <c r="E43" s="57"/>
      <c r="F43" s="57"/>
      <c r="G43" s="57"/>
    </row>
    <row r="44" spans="1:7" ht="22.9" customHeight="1" x14ac:dyDescent="0.25">
      <c r="A44" s="2">
        <v>2500</v>
      </c>
      <c r="B44" s="1" t="s">
        <v>504</v>
      </c>
      <c r="C44" s="105"/>
      <c r="D44" s="1"/>
      <c r="E44" s="187"/>
      <c r="F44" s="189">
        <f>+F47+F48+F49+'Additional Info- Page 3'!F36+'Additional Info- Page 3'!F37+'Additional Info- Page 3'!F38+'Additional Info- Page 3'!F39+'Additional Info- Page 3'!F40+'Additional Info- Page 3'!F41+'Additional Info- Page 3'!F42+'Additional Info- Page 3'!F43+'Additional Info- Page 3'!F44+'Additional Info- Page 3'!F45+'Additional Info- Page 3'!F46+'Additional Info- Page 3'!F47</f>
        <v>0</v>
      </c>
      <c r="G44" s="61"/>
    </row>
    <row r="45" spans="1:7" ht="22.9" customHeight="1" x14ac:dyDescent="0.25">
      <c r="A45" s="2"/>
      <c r="B45" s="1"/>
      <c r="C45" s="105"/>
      <c r="D45" s="1"/>
      <c r="E45" s="135"/>
      <c r="F45" s="135"/>
      <c r="G45" s="135"/>
    </row>
    <row r="46" spans="1:7" ht="20.25" customHeight="1" x14ac:dyDescent="0.25">
      <c r="A46" s="24" t="s">
        <v>514</v>
      </c>
      <c r="B46" s="24"/>
      <c r="C46" s="104"/>
      <c r="D46" s="92"/>
      <c r="E46" s="141" t="s">
        <v>459</v>
      </c>
      <c r="F46" s="65" t="s">
        <v>460</v>
      </c>
      <c r="G46" s="57"/>
    </row>
    <row r="47" spans="1:7" ht="22.9" customHeight="1" x14ac:dyDescent="0.25">
      <c r="A47" s="153" t="s">
        <v>482</v>
      </c>
      <c r="B47" s="286"/>
      <c r="C47" s="287"/>
      <c r="D47" s="288"/>
      <c r="E47" s="158"/>
      <c r="F47" s="136"/>
      <c r="G47" s="57"/>
    </row>
    <row r="48" spans="1:7" ht="18.75" customHeight="1" x14ac:dyDescent="0.25">
      <c r="A48" s="153" t="s">
        <v>483</v>
      </c>
      <c r="B48" s="286"/>
      <c r="C48" s="287"/>
      <c r="D48" s="288"/>
      <c r="E48" s="158"/>
      <c r="F48" s="136"/>
    </row>
    <row r="49" spans="1:7" ht="21" customHeight="1" x14ac:dyDescent="0.25">
      <c r="A49" s="153" t="s">
        <v>484</v>
      </c>
      <c r="B49" s="286"/>
      <c r="C49" s="287"/>
      <c r="D49" s="288"/>
      <c r="E49" s="158"/>
      <c r="F49" s="136"/>
    </row>
    <row r="50" spans="1:7" ht="22.9" customHeight="1" x14ac:dyDescent="0.2">
      <c r="C50" s="106" t="s">
        <v>63</v>
      </c>
    </row>
    <row r="51" spans="1:7" ht="24.95" customHeight="1" x14ac:dyDescent="0.2"/>
    <row r="52" spans="1:7" ht="24.95" customHeight="1" x14ac:dyDescent="0.2"/>
    <row r="53" spans="1:7" ht="24.95" customHeight="1" x14ac:dyDescent="0.2"/>
    <row r="54" spans="1:7" ht="15.75" customHeight="1" x14ac:dyDescent="0.2">
      <c r="G54" s="57"/>
    </row>
    <row r="55" spans="1:7" ht="24.95" customHeight="1" x14ac:dyDescent="0.2"/>
    <row r="56" spans="1:7" ht="24.95" customHeight="1" x14ac:dyDescent="0.2"/>
  </sheetData>
  <sheetProtection algorithmName="SHA-512" hashValue="FWFD5iNhJRnoOKX5omW3euk5tE7nTkBS7hsbc3xZBc0z9WI55iuU+O8wRhyNE3M0HhRXhA/sMR6neX0fzi2NAA==" saltValue="lDLlsND7XijaVxq71ElLUA==" spinCount="100000" sheet="1" formatCells="0" formatColumns="0" formatRows="0" insertColumns="0" insertRows="0" insertHyperlinks="0" deleteColumns="0" deleteRows="0" sort="0" autoFilter="0" pivotTables="0"/>
  <customSheetViews>
    <customSheetView guid="{794A2220-0D2C-11D3-B0D5-0004ACA257E6}" scale="50" colorId="22" zeroValues="0" fitToPage="1" showRuler="0" topLeftCell="A17">
      <selection activeCell="F27" sqref="F27"/>
      <pageMargins left="0.5" right="0.5" top="0.5" bottom="0.5" header="0.5" footer="0.5"/>
      <pageSetup scale="77" orientation="portrait" horizontalDpi="300" verticalDpi="300" r:id="rId1"/>
      <headerFooter alignWithMargins="0"/>
    </customSheetView>
    <customSheetView guid="{C814F1E0-DDE9-11D2-A601-00A024C82E2A}" scale="50" colorId="22" showPageBreaks="1" zeroValues="0" fitToPage="1" printArea="1" showRuler="0" topLeftCell="A17">
      <selection activeCell="F27" sqref="F27"/>
      <pageMargins left="0.5" right="0.5" top="0.5" bottom="0.5" header="0.5" footer="0.5"/>
      <pageSetup scale="77" orientation="portrait" horizontalDpi="300" verticalDpi="300" r:id="rId2"/>
      <headerFooter alignWithMargins="0"/>
    </customSheetView>
  </customSheetViews>
  <mergeCells count="35">
    <mergeCell ref="A8:E8"/>
    <mergeCell ref="A9:E9"/>
    <mergeCell ref="A10:E10"/>
    <mergeCell ref="D21:E21"/>
    <mergeCell ref="A12:F12"/>
    <mergeCell ref="D20:E20"/>
    <mergeCell ref="A17:G17"/>
    <mergeCell ref="A16:G16"/>
    <mergeCell ref="B21:C21"/>
    <mergeCell ref="B22:C22"/>
    <mergeCell ref="B23:C23"/>
    <mergeCell ref="B24:C24"/>
    <mergeCell ref="B14:C14"/>
    <mergeCell ref="B47:D47"/>
    <mergeCell ref="B40:C40"/>
    <mergeCell ref="D40:E40"/>
    <mergeCell ref="D22:E22"/>
    <mergeCell ref="D23:E23"/>
    <mergeCell ref="D24:E24"/>
    <mergeCell ref="B39:C39"/>
    <mergeCell ref="D39:E39"/>
    <mergeCell ref="B29:C29"/>
    <mergeCell ref="B30:C30"/>
    <mergeCell ref="D31:E31"/>
    <mergeCell ref="B31:C31"/>
    <mergeCell ref="B49:D49"/>
    <mergeCell ref="B41:C41"/>
    <mergeCell ref="D41:E41"/>
    <mergeCell ref="B42:C42"/>
    <mergeCell ref="D42:E42"/>
    <mergeCell ref="B25:C25"/>
    <mergeCell ref="D30:E30"/>
    <mergeCell ref="D29:E29"/>
    <mergeCell ref="D25:E25"/>
    <mergeCell ref="B48:D48"/>
  </mergeCells>
  <phoneticPr fontId="7" type="noConversion"/>
  <dataValidations count="1">
    <dataValidation type="whole" allowBlank="1" showInputMessage="1" showErrorMessage="1" error="This is a currency field - Will not accept cents." sqref="E33 F40:F42 F47:F49 E11 E14 E19 F29:F32" xr:uid="{00000000-0002-0000-0200-000000000000}">
      <formula1>0</formula1>
      <formula2>5000000</formula2>
    </dataValidation>
  </dataValidations>
  <pageMargins left="0.55000000000000004" right="0.5" top="0.5" bottom="0.5" header="0.5" footer="0.5"/>
  <pageSetup scale="68" orientation="portrait" r:id="rId3"/>
  <headerFooter alignWithMargins="0"/>
  <rowBreaks count="1" manualBreakCount="1">
    <brk id="49" max="16383" man="1"/>
  </rowBreaks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I75"/>
  <sheetViews>
    <sheetView showGridLines="0" showZeros="0" defaultGridColor="0" colorId="22" zoomScale="80" zoomScaleNormal="80" zoomScaleSheetLayoutView="100" workbookViewId="0">
      <selection activeCell="I16" sqref="I16"/>
    </sheetView>
  </sheetViews>
  <sheetFormatPr defaultColWidth="11.44140625" defaultRowHeight="15" x14ac:dyDescent="0.2"/>
  <cols>
    <col min="1" max="1" width="4.77734375" style="88" customWidth="1"/>
    <col min="2" max="2" width="8.5546875" style="88" customWidth="1"/>
    <col min="3" max="3" width="21.77734375" style="88" bestFit="1" customWidth="1"/>
    <col min="4" max="4" width="11.33203125" style="88" customWidth="1"/>
    <col min="5" max="5" width="12.21875" style="88" customWidth="1"/>
    <col min="6" max="6" width="14.77734375" style="88" customWidth="1"/>
    <col min="7" max="7" width="15.21875" style="88" customWidth="1"/>
    <col min="8" max="8" width="14" style="88" customWidth="1"/>
    <col min="9" max="9" width="13.5546875" style="88" bestFit="1" customWidth="1"/>
    <col min="10" max="16384" width="11.44140625" style="88"/>
  </cols>
  <sheetData>
    <row r="1" spans="1:8" ht="19.899999999999999" customHeight="1" x14ac:dyDescent="0.25">
      <c r="A1" s="254" t="str">
        <f>'Fringe-Non staff Serv-Page 3'!A1</f>
        <v>DEPARTMENT OF YOUTH AND COMMUNITY DEVELOPMENT PROGRAM BUDGET SUMMARY FY 2026</v>
      </c>
      <c r="B1" s="232"/>
      <c r="C1" s="232"/>
      <c r="D1" s="232"/>
      <c r="E1" s="232"/>
      <c r="F1" s="232"/>
      <c r="G1" s="232"/>
      <c r="H1" s="232"/>
    </row>
    <row r="2" spans="1:8" ht="16.899999999999999" customHeight="1" x14ac:dyDescent="0.25">
      <c r="G2" s="88" t="s">
        <v>46</v>
      </c>
      <c r="H2" s="70">
        <f>+'Summary-Page 1'!G4</f>
        <v>0</v>
      </c>
    </row>
    <row r="3" spans="1:8" ht="16.899999999999999" customHeight="1" x14ac:dyDescent="0.25">
      <c r="G3" s="88" t="s">
        <v>47</v>
      </c>
      <c r="H3" s="70">
        <f>+'Summary-Page 1'!G5</f>
        <v>0</v>
      </c>
    </row>
    <row r="4" spans="1:8" ht="16.899999999999999" customHeight="1" x14ac:dyDescent="0.25">
      <c r="G4" s="88" t="s">
        <v>55</v>
      </c>
      <c r="H4" s="70">
        <f>+'Summary-Page 1'!G6</f>
        <v>0</v>
      </c>
    </row>
    <row r="6" spans="1:8" ht="19.899999999999999" customHeight="1" x14ac:dyDescent="0.25">
      <c r="F6" s="3" t="s">
        <v>3</v>
      </c>
      <c r="G6" s="3" t="s">
        <v>4</v>
      </c>
      <c r="H6" s="3" t="s">
        <v>36</v>
      </c>
    </row>
    <row r="7" spans="1:8" ht="19.899999999999999" customHeight="1" x14ac:dyDescent="0.2">
      <c r="F7" s="6" t="s">
        <v>7</v>
      </c>
      <c r="G7" s="6" t="s">
        <v>8</v>
      </c>
      <c r="H7" s="6" t="s">
        <v>8</v>
      </c>
    </row>
    <row r="8" spans="1:8" ht="16.5" thickBot="1" x14ac:dyDescent="0.3">
      <c r="A8" s="10" t="s">
        <v>39</v>
      </c>
      <c r="B8" s="14"/>
      <c r="C8" s="14"/>
      <c r="D8" s="14"/>
      <c r="E8" s="14"/>
      <c r="F8" s="14"/>
      <c r="G8" s="87"/>
      <c r="H8" s="87"/>
    </row>
    <row r="9" spans="1:8" ht="17.25" thickTop="1" thickBot="1" x14ac:dyDescent="0.25">
      <c r="A9" s="12" t="s">
        <v>18</v>
      </c>
      <c r="B9" s="13"/>
      <c r="C9" s="13"/>
      <c r="D9" s="13"/>
      <c r="E9" s="13"/>
      <c r="F9" s="22"/>
      <c r="G9" s="22"/>
      <c r="H9" s="23"/>
    </row>
    <row r="10" spans="1:8" ht="16.5" thickTop="1" x14ac:dyDescent="0.25">
      <c r="B10" s="1"/>
      <c r="C10" s="1"/>
      <c r="D10" s="1"/>
      <c r="F10" s="21"/>
      <c r="G10" s="21"/>
      <c r="H10" s="21"/>
    </row>
    <row r="11" spans="1:8" ht="18.75" x14ac:dyDescent="0.25">
      <c r="A11" s="2" t="s">
        <v>19</v>
      </c>
      <c r="B11" s="1" t="s">
        <v>40</v>
      </c>
      <c r="F11" s="71"/>
      <c r="G11" s="193">
        <f>+F11</f>
        <v>0</v>
      </c>
      <c r="H11" s="61"/>
    </row>
    <row r="12" spans="1:8" x14ac:dyDescent="0.2">
      <c r="B12" s="18" t="s">
        <v>520</v>
      </c>
      <c r="F12" s="57"/>
      <c r="G12" s="57"/>
      <c r="H12" s="57"/>
    </row>
    <row r="13" spans="1:8" x14ac:dyDescent="0.2">
      <c r="B13" s="2"/>
      <c r="F13" s="57"/>
      <c r="G13" s="57"/>
      <c r="H13" s="57"/>
    </row>
    <row r="14" spans="1:8" x14ac:dyDescent="0.2">
      <c r="F14" s="57"/>
      <c r="G14" s="57"/>
      <c r="H14" s="57"/>
    </row>
    <row r="15" spans="1:8" ht="18.75" x14ac:dyDescent="0.25">
      <c r="A15" s="2">
        <v>3200</v>
      </c>
      <c r="B15" s="1" t="s">
        <v>510</v>
      </c>
      <c r="F15" s="71"/>
      <c r="G15" s="193">
        <f>+F15</f>
        <v>0</v>
      </c>
      <c r="H15" s="61"/>
    </row>
    <row r="16" spans="1:8" x14ac:dyDescent="0.2">
      <c r="A16" s="2"/>
      <c r="B16" s="66" t="s">
        <v>511</v>
      </c>
      <c r="F16" s="57"/>
      <c r="G16" s="107"/>
      <c r="H16" s="57"/>
    </row>
    <row r="17" spans="1:8" x14ac:dyDescent="0.2">
      <c r="B17" s="18" t="s">
        <v>480</v>
      </c>
      <c r="F17" s="57"/>
      <c r="G17" s="57"/>
      <c r="H17" s="57"/>
    </row>
    <row r="18" spans="1:8" x14ac:dyDescent="0.2">
      <c r="B18" s="18"/>
      <c r="C18" s="300"/>
      <c r="D18" s="300"/>
      <c r="E18" s="300"/>
      <c r="F18" s="57"/>
      <c r="G18" s="57"/>
      <c r="H18" s="57"/>
    </row>
    <row r="19" spans="1:8" ht="18" x14ac:dyDescent="0.25">
      <c r="B19" s="18"/>
      <c r="C19" s="299"/>
      <c r="D19" s="299"/>
      <c r="E19" s="299"/>
      <c r="F19" s="57"/>
      <c r="G19" s="57"/>
      <c r="H19" s="57"/>
    </row>
    <row r="20" spans="1:8" ht="18" x14ac:dyDescent="0.25">
      <c r="B20" s="54"/>
      <c r="C20" s="299"/>
      <c r="D20" s="299"/>
      <c r="E20" s="299"/>
      <c r="F20" s="57"/>
      <c r="G20" s="57"/>
      <c r="H20" s="57"/>
    </row>
    <row r="21" spans="1:8" ht="18" x14ac:dyDescent="0.25">
      <c r="B21" s="54"/>
      <c r="C21" s="299"/>
      <c r="D21" s="299"/>
      <c r="E21" s="299"/>
      <c r="F21" s="57"/>
      <c r="G21" s="57"/>
      <c r="H21" s="57"/>
    </row>
    <row r="22" spans="1:8" ht="18" x14ac:dyDescent="0.25">
      <c r="B22" s="2"/>
      <c r="C22" s="299"/>
      <c r="D22" s="299"/>
      <c r="E22" s="299"/>
      <c r="F22" s="57"/>
      <c r="G22" s="57"/>
      <c r="H22" s="57"/>
    </row>
    <row r="23" spans="1:8" ht="15.75" x14ac:dyDescent="0.25">
      <c r="B23" s="1"/>
      <c r="F23" s="57"/>
      <c r="G23" s="57"/>
      <c r="H23" s="57"/>
    </row>
    <row r="24" spans="1:8" ht="18.75" x14ac:dyDescent="0.25">
      <c r="A24" s="2">
        <v>3300</v>
      </c>
      <c r="B24" s="1" t="s">
        <v>41</v>
      </c>
      <c r="C24" s="1"/>
      <c r="D24" s="1"/>
      <c r="E24" s="1"/>
      <c r="F24" s="72"/>
      <c r="G24" s="193">
        <f>+F24</f>
        <v>0</v>
      </c>
      <c r="H24" s="62"/>
    </row>
    <row r="25" spans="1:8" ht="15.75" x14ac:dyDescent="0.25">
      <c r="B25" s="18" t="s">
        <v>454</v>
      </c>
      <c r="C25" s="1"/>
      <c r="D25" s="1"/>
      <c r="E25" s="1"/>
      <c r="F25" s="57"/>
      <c r="G25" s="57"/>
      <c r="H25" s="57"/>
    </row>
    <row r="26" spans="1:8" x14ac:dyDescent="0.2">
      <c r="B26" s="2"/>
      <c r="E26" s="87"/>
      <c r="F26" s="58"/>
      <c r="G26" s="58"/>
      <c r="H26" s="58"/>
    </row>
    <row r="27" spans="1:8" ht="15.75" x14ac:dyDescent="0.25">
      <c r="A27" s="10"/>
      <c r="B27" s="14"/>
      <c r="C27" s="14"/>
      <c r="D27" s="14"/>
      <c r="E27" s="14"/>
      <c r="F27" s="63"/>
      <c r="G27" s="108"/>
      <c r="H27" s="108"/>
    </row>
    <row r="28" spans="1:8" ht="19.899999999999999" customHeight="1" x14ac:dyDescent="0.25">
      <c r="A28" s="8">
        <v>3400</v>
      </c>
      <c r="B28" s="14" t="s">
        <v>540</v>
      </c>
      <c r="C28" s="14"/>
      <c r="D28" s="14"/>
      <c r="E28" s="14"/>
      <c r="F28" s="194">
        <f>G30+G32</f>
        <v>0</v>
      </c>
      <c r="G28" s="194">
        <f>F28</f>
        <v>0</v>
      </c>
      <c r="H28" s="61"/>
    </row>
    <row r="29" spans="1:8" ht="19.899999999999999" customHeight="1" x14ac:dyDescent="0.25">
      <c r="A29" s="8"/>
      <c r="B29" s="14"/>
      <c r="C29" s="14"/>
      <c r="D29" s="14"/>
      <c r="F29" s="57"/>
      <c r="G29" s="57"/>
      <c r="H29" s="57"/>
    </row>
    <row r="30" spans="1:8" ht="19.899999999999999" customHeight="1" x14ac:dyDescent="0.25">
      <c r="B30" s="15"/>
      <c r="C30" s="25" t="s">
        <v>546</v>
      </c>
      <c r="D30" s="87"/>
      <c r="E30" s="14"/>
      <c r="F30" s="64"/>
      <c r="G30" s="109"/>
      <c r="H30" s="58"/>
    </row>
    <row r="31" spans="1:8" ht="19.899999999999999" customHeight="1" x14ac:dyDescent="0.25">
      <c r="B31" s="15"/>
      <c r="C31" s="87"/>
      <c r="D31" s="87"/>
      <c r="E31" s="14"/>
      <c r="F31" s="57"/>
      <c r="G31" s="57"/>
      <c r="H31" s="57"/>
    </row>
    <row r="32" spans="1:8" ht="19.899999999999999" customHeight="1" x14ac:dyDescent="0.25">
      <c r="B32" s="15"/>
      <c r="C32" s="25" t="s">
        <v>547</v>
      </c>
      <c r="D32" s="87"/>
      <c r="E32" s="14"/>
      <c r="F32" s="64"/>
      <c r="G32" s="109"/>
      <c r="H32" s="58"/>
    </row>
    <row r="33" spans="1:9" ht="19.899999999999999" customHeight="1" x14ac:dyDescent="0.25">
      <c r="A33" s="8"/>
      <c r="B33" s="87"/>
      <c r="C33" s="14"/>
      <c r="D33" s="14"/>
      <c r="E33" s="14"/>
      <c r="F33" s="64"/>
      <c r="G33" s="58"/>
      <c r="H33" s="58"/>
    </row>
    <row r="34" spans="1:9" ht="19.899999999999999" customHeight="1" x14ac:dyDescent="0.25">
      <c r="A34" s="8"/>
      <c r="B34" s="87"/>
      <c r="C34" s="14"/>
      <c r="D34" s="14"/>
      <c r="E34" s="14"/>
      <c r="F34" s="64"/>
      <c r="G34" s="58"/>
      <c r="H34" s="58"/>
    </row>
    <row r="35" spans="1:9" ht="19.899999999999999" customHeight="1" x14ac:dyDescent="0.25">
      <c r="A35" s="8">
        <v>3500</v>
      </c>
      <c r="B35" s="1" t="s">
        <v>42</v>
      </c>
      <c r="E35" s="16"/>
      <c r="F35" s="71"/>
      <c r="G35" s="225">
        <f>+F35</f>
        <v>0</v>
      </c>
      <c r="H35" s="61"/>
    </row>
    <row r="36" spans="1:9" ht="19.899999999999999" customHeight="1" x14ac:dyDescent="0.25">
      <c r="A36" s="8"/>
      <c r="B36" s="18" t="s">
        <v>521</v>
      </c>
      <c r="F36" s="57"/>
      <c r="G36" s="65"/>
      <c r="H36" s="57"/>
    </row>
    <row r="37" spans="1:9" ht="19.899999999999999" customHeight="1" x14ac:dyDescent="0.25">
      <c r="A37" s="2">
        <v>3600</v>
      </c>
      <c r="B37" s="1" t="s">
        <v>43</v>
      </c>
      <c r="F37" s="71"/>
      <c r="G37" s="193">
        <f>+F37</f>
        <v>0</v>
      </c>
      <c r="H37" s="61"/>
    </row>
    <row r="38" spans="1:9" x14ac:dyDescent="0.2">
      <c r="B38" s="11" t="s">
        <v>532</v>
      </c>
      <c r="F38" s="57"/>
      <c r="G38" s="57"/>
      <c r="H38" s="57"/>
    </row>
    <row r="39" spans="1:9" ht="19.5" customHeight="1" x14ac:dyDescent="0.25">
      <c r="A39" s="8">
        <v>3700</v>
      </c>
      <c r="B39" s="1" t="s">
        <v>477</v>
      </c>
      <c r="F39" s="194">
        <f>G43+G45</f>
        <v>0</v>
      </c>
      <c r="G39" s="193">
        <f>F39</f>
        <v>0</v>
      </c>
      <c r="H39" s="61"/>
    </row>
    <row r="40" spans="1:9" ht="15" customHeight="1" x14ac:dyDescent="0.2">
      <c r="A40" s="8"/>
      <c r="B40" s="51" t="s">
        <v>522</v>
      </c>
      <c r="C40" s="50"/>
      <c r="D40" s="50"/>
      <c r="E40" s="110"/>
      <c r="F40" s="21"/>
      <c r="G40" s="21"/>
      <c r="H40" s="21"/>
    </row>
    <row r="41" spans="1:9" ht="14.25" customHeight="1" x14ac:dyDescent="0.2">
      <c r="B41" s="230" t="s">
        <v>535</v>
      </c>
      <c r="C41" s="106"/>
      <c r="D41" s="106"/>
      <c r="F41" s="21"/>
      <c r="G41" s="21"/>
      <c r="H41" s="21"/>
    </row>
    <row r="42" spans="1:9" ht="14.25" customHeight="1" x14ac:dyDescent="0.2">
      <c r="B42" s="52" t="s">
        <v>523</v>
      </c>
      <c r="C42" s="106"/>
      <c r="D42" s="106"/>
      <c r="F42" s="21"/>
      <c r="G42" s="21"/>
      <c r="H42" s="21"/>
    </row>
    <row r="43" spans="1:9" ht="19.5" customHeight="1" x14ac:dyDescent="0.25">
      <c r="A43" s="8"/>
      <c r="B43" s="24"/>
      <c r="C43" s="24" t="s">
        <v>456</v>
      </c>
      <c r="D43" s="21"/>
      <c r="F43" s="248"/>
      <c r="G43" s="250"/>
      <c r="H43" s="57"/>
    </row>
    <row r="44" spans="1:9" ht="14.25" customHeight="1" x14ac:dyDescent="0.2">
      <c r="A44" s="8"/>
      <c r="B44" s="21"/>
      <c r="C44" s="21"/>
      <c r="D44" s="245"/>
      <c r="E44" s="245"/>
      <c r="F44" s="57"/>
      <c r="G44" s="118"/>
      <c r="H44" s="241"/>
      <c r="I44" s="241"/>
    </row>
    <row r="45" spans="1:9" ht="18.75" customHeight="1" x14ac:dyDescent="0.25">
      <c r="A45" s="8"/>
      <c r="B45" s="24"/>
      <c r="C45" s="1" t="s">
        <v>543</v>
      </c>
      <c r="D45" s="246"/>
      <c r="E45" s="245"/>
      <c r="F45" s="248"/>
      <c r="G45" s="250"/>
      <c r="H45" s="249" t="b">
        <f>IF(G45&gt;0,"Indirect Worksheet Must Be Completed!!!")</f>
        <v>0</v>
      </c>
      <c r="I45" s="247"/>
    </row>
    <row r="46" spans="1:9" ht="29.25" customHeight="1" x14ac:dyDescent="0.2">
      <c r="A46" s="87"/>
      <c r="B46" s="243"/>
      <c r="C46" s="242"/>
      <c r="D46" s="87"/>
      <c r="E46" s="87"/>
      <c r="F46" s="35"/>
      <c r="G46" s="35"/>
      <c r="H46" s="241"/>
    </row>
    <row r="47" spans="1:9" ht="18.75" x14ac:dyDescent="0.25">
      <c r="A47" s="8">
        <v>3800</v>
      </c>
      <c r="B47" s="1" t="s">
        <v>551</v>
      </c>
      <c r="F47" s="247"/>
      <c r="G47" s="250"/>
      <c r="H47" s="259">
        <f>+F47</f>
        <v>0</v>
      </c>
    </row>
    <row r="48" spans="1:9" ht="3.75" customHeight="1" x14ac:dyDescent="0.2">
      <c r="B48" s="111"/>
      <c r="C48" s="106"/>
      <c r="D48" s="106"/>
      <c r="F48" s="97"/>
      <c r="G48" s="97"/>
      <c r="H48" s="97"/>
    </row>
    <row r="49" spans="1:8" ht="13.5" customHeight="1" x14ac:dyDescent="0.2">
      <c r="B49" s="111"/>
      <c r="C49" s="106"/>
      <c r="D49" s="106"/>
      <c r="F49" s="97"/>
      <c r="G49" s="97"/>
      <c r="H49" s="97"/>
    </row>
    <row r="50" spans="1:8" ht="19.899999999999999" customHeight="1" x14ac:dyDescent="0.25">
      <c r="A50" s="28">
        <v>3900</v>
      </c>
      <c r="B50" s="25" t="s">
        <v>58</v>
      </c>
      <c r="C50" s="106"/>
      <c r="D50" s="106"/>
      <c r="F50" s="71"/>
      <c r="G50" s="61"/>
      <c r="H50" s="193">
        <f>+F50</f>
        <v>0</v>
      </c>
    </row>
    <row r="51" spans="1:8" ht="19.899999999999999" customHeight="1" x14ac:dyDescent="0.2">
      <c r="A51" s="240" t="s">
        <v>539</v>
      </c>
      <c r="B51" s="7"/>
      <c r="D51" s="244">
        <f>IF('Summary-Page 1'!E46&gt;25000,(0.03*'Summary-Page 1'!E46),420)</f>
        <v>420</v>
      </c>
      <c r="F51" s="31"/>
      <c r="G51" s="31"/>
      <c r="H51" s="112"/>
    </row>
    <row r="52" spans="1:8" ht="19.899999999999999" customHeight="1" x14ac:dyDescent="0.25">
      <c r="A52" s="28"/>
      <c r="B52" s="29"/>
      <c r="C52" s="30"/>
      <c r="D52" s="30"/>
      <c r="F52" s="31"/>
      <c r="G52" s="31"/>
      <c r="H52" s="112"/>
    </row>
    <row r="53" spans="1:8" ht="19.5" hidden="1" customHeight="1" x14ac:dyDescent="0.25">
      <c r="A53" s="28">
        <v>4000</v>
      </c>
      <c r="B53" s="27" t="s">
        <v>75</v>
      </c>
      <c r="C53" s="106"/>
      <c r="D53" s="106"/>
      <c r="F53" s="19">
        <f>+G53</f>
        <v>0</v>
      </c>
      <c r="G53" s="113"/>
      <c r="H53" s="20"/>
    </row>
    <row r="54" spans="1:8" ht="19.899999999999999" customHeight="1" x14ac:dyDescent="0.25">
      <c r="A54" s="28"/>
      <c r="B54" s="27"/>
      <c r="C54" s="106"/>
      <c r="D54" s="106"/>
      <c r="F54" s="21"/>
      <c r="G54" s="112"/>
      <c r="H54" s="112"/>
    </row>
    <row r="55" spans="1:8" ht="19.899999999999999" customHeight="1" x14ac:dyDescent="0.25">
      <c r="A55" s="25"/>
    </row>
    <row r="56" spans="1:8" ht="19.899999999999999" customHeight="1" x14ac:dyDescent="0.25">
      <c r="A56" s="25" t="s">
        <v>545</v>
      </c>
      <c r="D56" s="25"/>
    </row>
    <row r="57" spans="1:8" ht="19.899999999999999" customHeight="1" x14ac:dyDescent="0.25">
      <c r="A57" s="1" t="s">
        <v>512</v>
      </c>
      <c r="D57" s="1"/>
    </row>
    <row r="58" spans="1:8" ht="19.899999999999999" customHeight="1" x14ac:dyDescent="0.25">
      <c r="A58" s="1" t="s">
        <v>544</v>
      </c>
      <c r="B58" s="87"/>
      <c r="C58" s="87"/>
      <c r="D58" s="14"/>
      <c r="E58" s="87"/>
      <c r="F58" s="87"/>
      <c r="G58" s="87"/>
      <c r="H58" s="87"/>
    </row>
    <row r="59" spans="1:8" ht="19.899999999999999" customHeight="1" x14ac:dyDescent="0.25">
      <c r="A59" s="251" t="s">
        <v>548</v>
      </c>
      <c r="B59" s="24"/>
      <c r="D59" s="24"/>
    </row>
    <row r="60" spans="1:8" ht="14.25" customHeight="1" x14ac:dyDescent="0.25">
      <c r="C60" s="24"/>
    </row>
    <row r="61" spans="1:8" ht="19.899999999999999" customHeight="1" x14ac:dyDescent="0.25">
      <c r="A61" s="73" t="s">
        <v>450</v>
      </c>
      <c r="B61" s="96"/>
      <c r="C61" s="74"/>
      <c r="D61" s="96"/>
      <c r="E61" s="96"/>
      <c r="F61" s="96"/>
      <c r="G61" s="96"/>
    </row>
    <row r="62" spans="1:8" ht="19.899999999999999" customHeight="1" x14ac:dyDescent="0.2">
      <c r="B62" s="87" t="s">
        <v>44</v>
      </c>
      <c r="C62" s="87"/>
      <c r="D62" s="87"/>
      <c r="E62" s="87"/>
      <c r="F62" s="87"/>
      <c r="G62" s="87"/>
      <c r="H62" s="87"/>
    </row>
    <row r="63" spans="1:8" ht="24.95" customHeight="1" x14ac:dyDescent="0.2"/>
    <row r="64" spans="1:8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</sheetData>
  <sheetProtection algorithmName="SHA-512" hashValue="ezZayhWkyTOmPpyK1YF42+SGP3jVlz/ZkwegkVtsc2iEKdPuFK82e5KwpFqQMasFiVKdQdAE4PvJ/Gpg8EOzRQ==" saltValue="eQndzp7Dn5kBlTV4ISqteA==" spinCount="100000" sheet="1" formatCells="0" formatColumns="0" formatRows="0" insertColumns="0" insertRows="0" insertHyperlinks="0" deleteColumns="0" deleteRows="0" sort="0" autoFilter="0" pivotTables="0"/>
  <customSheetViews>
    <customSheetView guid="{794A2220-0D2C-11D3-B0D5-0004ACA257E6}" scale="75" colorId="22" showPageBreaks="1" zeroValues="0" fitToPage="1" view="pageBreakPreview" showRuler="0">
      <selection activeCell="H19" sqref="H19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1"/>
      <headerFooter alignWithMargins="0"/>
    </customSheetView>
    <customSheetView guid="{C814F1E0-DDE9-11D2-A601-00A024C82E2A}" scale="75" colorId="22" showPageBreaks="1" zeroValues="0" fitToPage="1" view="pageBreakPreview" showRuler="0" topLeftCell="C22">
      <selection activeCell="F5" sqref="F5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2"/>
      <headerFooter alignWithMargins="0"/>
    </customSheetView>
  </customSheetViews>
  <mergeCells count="5">
    <mergeCell ref="C21:E21"/>
    <mergeCell ref="C22:E22"/>
    <mergeCell ref="C18:E18"/>
    <mergeCell ref="C19:E19"/>
    <mergeCell ref="C20:E20"/>
  </mergeCells>
  <phoneticPr fontId="7" type="noConversion"/>
  <dataValidations count="2">
    <dataValidation type="whole" allowBlank="1" showInputMessage="1" showErrorMessage="1" error="This is a currency field - Will not accept cents." sqref="F45 F43" xr:uid="{00000000-0002-0000-0300-000000000000}">
      <formula1>0</formula1>
      <formula2>900000</formula2>
    </dataValidation>
    <dataValidation type="whole" allowBlank="1" showInputMessage="1" showErrorMessage="1" error="This is a currency field - Will not accept cents." sqref="F50 F47 G45 G43 F37 F35 G32 G30 F24 F15 F11" xr:uid="{00000000-0002-0000-0300-000001000000}">
      <formula1>0</formula1>
      <formula2>5000000</formula2>
    </dataValidation>
  </dataValidations>
  <pageMargins left="0.75" right="1.02" top="0.5" bottom="0.5" header="0.5" footer="0.5"/>
  <pageSetup scale="67" orientation="portrait" horizontalDpi="300" verticalDpi="300" r:id="rId3"/>
  <headerFooter alignWithMargins="0"/>
  <rowBreaks count="1" manualBreakCount="1">
    <brk id="3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zoomScale="90" zoomScaleNormal="90" workbookViewId="0">
      <selection activeCell="B43" sqref="B43:C43"/>
    </sheetView>
  </sheetViews>
  <sheetFormatPr defaultRowHeight="15" x14ac:dyDescent="0.2"/>
  <cols>
    <col min="1" max="1" width="7" style="166" customWidth="1"/>
    <col min="2" max="2" width="8.88671875" style="166"/>
    <col min="3" max="3" width="33.77734375" style="166" customWidth="1"/>
    <col min="4" max="4" width="8.88671875" style="166"/>
    <col min="5" max="5" width="12.21875" style="166" customWidth="1"/>
    <col min="6" max="6" width="11" style="166" customWidth="1"/>
    <col min="7" max="16384" width="8.88671875" style="166"/>
  </cols>
  <sheetData>
    <row r="1" spans="1:6" x14ac:dyDescent="0.2">
      <c r="A1" s="255"/>
      <c r="B1" s="256" t="str">
        <f>'OTPS-Page4'!A1</f>
        <v>DEPARTMENT OF YOUTH AND COMMUNITY DEVELOPMENT PROGRAM BUDGET SUMMARY FY 2026</v>
      </c>
      <c r="C1" s="233"/>
      <c r="D1" s="233"/>
      <c r="E1" s="233"/>
      <c r="F1" s="233"/>
    </row>
    <row r="2" spans="1:6" x14ac:dyDescent="0.2">
      <c r="E2" s="235" t="s">
        <v>46</v>
      </c>
      <c r="F2" s="237">
        <f>+'Summary-Page 1'!G4</f>
        <v>0</v>
      </c>
    </row>
    <row r="3" spans="1:6" ht="18" customHeight="1" x14ac:dyDescent="0.2">
      <c r="E3" s="235" t="s">
        <v>47</v>
      </c>
      <c r="F3" s="238">
        <f>+'Summary-Page 1'!G5</f>
        <v>0</v>
      </c>
    </row>
    <row r="4" spans="1:6" ht="18.75" customHeight="1" x14ac:dyDescent="0.2">
      <c r="E4" s="236" t="s">
        <v>55</v>
      </c>
      <c r="F4" s="239">
        <f>+'Summary-Page 1'!G6</f>
        <v>0</v>
      </c>
    </row>
    <row r="5" spans="1:6" x14ac:dyDescent="0.2">
      <c r="A5" s="229" t="s">
        <v>536</v>
      </c>
      <c r="B5" s="168"/>
      <c r="C5" s="168"/>
      <c r="D5" s="169"/>
      <c r="E5" s="167"/>
      <c r="F5" s="52"/>
    </row>
    <row r="6" spans="1:6" x14ac:dyDescent="0.2">
      <c r="A6" s="170" t="s">
        <v>475</v>
      </c>
      <c r="B6" s="170"/>
      <c r="C6" s="170"/>
      <c r="D6" s="171"/>
      <c r="E6" s="172"/>
      <c r="F6" s="172"/>
    </row>
    <row r="7" spans="1:6" x14ac:dyDescent="0.2">
      <c r="A7" s="171"/>
      <c r="B7" s="171">
        <v>2100</v>
      </c>
      <c r="C7" s="168" t="s">
        <v>502</v>
      </c>
      <c r="D7" s="168" t="s">
        <v>467</v>
      </c>
      <c r="E7" s="168"/>
      <c r="F7" s="173" t="s">
        <v>501</v>
      </c>
    </row>
    <row r="8" spans="1:6" x14ac:dyDescent="0.2">
      <c r="A8" s="174" t="s">
        <v>487</v>
      </c>
      <c r="B8" s="304"/>
      <c r="C8" s="305"/>
      <c r="D8" s="302"/>
      <c r="E8" s="303"/>
      <c r="F8" s="175"/>
    </row>
    <row r="9" spans="1:6" x14ac:dyDescent="0.2">
      <c r="A9" s="174" t="s">
        <v>488</v>
      </c>
      <c r="B9" s="304"/>
      <c r="C9" s="305"/>
      <c r="D9" s="302"/>
      <c r="E9" s="303"/>
      <c r="F9" s="175"/>
    </row>
    <row r="10" spans="1:6" x14ac:dyDescent="0.2">
      <c r="A10" s="174" t="s">
        <v>489</v>
      </c>
      <c r="B10" s="304"/>
      <c r="C10" s="305"/>
      <c r="D10" s="302"/>
      <c r="E10" s="303"/>
      <c r="F10" s="175"/>
    </row>
    <row r="11" spans="1:6" x14ac:dyDescent="0.2">
      <c r="A11" s="174" t="s">
        <v>490</v>
      </c>
      <c r="B11" s="304"/>
      <c r="C11" s="305"/>
      <c r="D11" s="302"/>
      <c r="E11" s="303"/>
      <c r="F11" s="175"/>
    </row>
    <row r="12" spans="1:6" x14ac:dyDescent="0.2">
      <c r="A12" s="174" t="s">
        <v>491</v>
      </c>
      <c r="B12" s="304"/>
      <c r="C12" s="305"/>
      <c r="D12" s="302"/>
      <c r="E12" s="303"/>
      <c r="F12" s="175"/>
    </row>
    <row r="13" spans="1:6" x14ac:dyDescent="0.2">
      <c r="A13" s="174" t="s">
        <v>492</v>
      </c>
      <c r="B13" s="304"/>
      <c r="C13" s="305"/>
      <c r="D13" s="302"/>
      <c r="E13" s="303"/>
      <c r="F13" s="175"/>
    </row>
    <row r="14" spans="1:6" x14ac:dyDescent="0.2">
      <c r="A14" s="174" t="s">
        <v>493</v>
      </c>
      <c r="B14" s="304"/>
      <c r="C14" s="305"/>
      <c r="D14" s="302"/>
      <c r="E14" s="303"/>
      <c r="F14" s="175"/>
    </row>
    <row r="15" spans="1:6" x14ac:dyDescent="0.2">
      <c r="A15" s="174" t="s">
        <v>494</v>
      </c>
      <c r="B15" s="304"/>
      <c r="C15" s="305"/>
      <c r="D15" s="302"/>
      <c r="E15" s="303"/>
      <c r="F15" s="175"/>
    </row>
    <row r="16" spans="1:6" x14ac:dyDescent="0.2">
      <c r="A16" s="174" t="s">
        <v>495</v>
      </c>
      <c r="B16" s="304"/>
      <c r="C16" s="305"/>
      <c r="D16" s="302"/>
      <c r="E16" s="303"/>
      <c r="F16" s="175"/>
    </row>
    <row r="17" spans="1:6" x14ac:dyDescent="0.2">
      <c r="A17" s="174" t="s">
        <v>496</v>
      </c>
      <c r="B17" s="304"/>
      <c r="C17" s="305"/>
      <c r="D17" s="302"/>
      <c r="E17" s="303"/>
      <c r="F17" s="175"/>
    </row>
    <row r="18" spans="1:6" x14ac:dyDescent="0.2">
      <c r="A18" s="174" t="s">
        <v>497</v>
      </c>
      <c r="B18" s="304"/>
      <c r="C18" s="305"/>
      <c r="D18" s="302"/>
      <c r="E18" s="303"/>
      <c r="F18" s="175"/>
    </row>
    <row r="19" spans="1:6" x14ac:dyDescent="0.2">
      <c r="A19" s="174" t="s">
        <v>498</v>
      </c>
      <c r="B19" s="304"/>
      <c r="C19" s="305"/>
      <c r="D19" s="302"/>
      <c r="E19" s="303"/>
      <c r="F19" s="175"/>
    </row>
    <row r="20" spans="1:6" x14ac:dyDescent="0.2">
      <c r="A20" s="174" t="s">
        <v>499</v>
      </c>
      <c r="B20" s="304"/>
      <c r="C20" s="305"/>
      <c r="D20" s="302"/>
      <c r="E20" s="303"/>
      <c r="F20" s="175"/>
    </row>
    <row r="21" spans="1:6" x14ac:dyDescent="0.2">
      <c r="A21" s="171"/>
      <c r="B21" s="171"/>
      <c r="C21" s="171"/>
      <c r="D21" s="171"/>
      <c r="E21" s="172"/>
      <c r="F21" s="172"/>
    </row>
    <row r="22" spans="1:6" x14ac:dyDescent="0.2">
      <c r="A22" s="171"/>
      <c r="B22" s="171">
        <v>2200</v>
      </c>
      <c r="C22" s="229" t="s">
        <v>528</v>
      </c>
      <c r="D22" s="301" t="s">
        <v>459</v>
      </c>
      <c r="E22" s="301"/>
      <c r="F22" s="173" t="s">
        <v>501</v>
      </c>
    </row>
    <row r="23" spans="1:6" x14ac:dyDescent="0.2">
      <c r="A23" s="174" t="s">
        <v>485</v>
      </c>
      <c r="B23" s="302"/>
      <c r="C23" s="303"/>
      <c r="D23" s="302"/>
      <c r="E23" s="303"/>
      <c r="F23" s="175"/>
    </row>
    <row r="24" spans="1:6" x14ac:dyDescent="0.2">
      <c r="A24" s="174" t="s">
        <v>486</v>
      </c>
      <c r="B24" s="302"/>
      <c r="C24" s="303"/>
      <c r="D24" s="302"/>
      <c r="E24" s="303"/>
      <c r="F24" s="175"/>
    </row>
    <row r="25" spans="1:6" x14ac:dyDescent="0.2">
      <c r="A25" s="174" t="s">
        <v>487</v>
      </c>
      <c r="B25" s="302"/>
      <c r="C25" s="303"/>
      <c r="D25" s="302"/>
      <c r="E25" s="303"/>
      <c r="F25" s="175"/>
    </row>
    <row r="26" spans="1:6" x14ac:dyDescent="0.2">
      <c r="A26" s="171"/>
      <c r="B26" s="171"/>
      <c r="C26" s="171"/>
      <c r="D26" s="171"/>
      <c r="E26" s="172"/>
      <c r="F26" s="172"/>
    </row>
    <row r="27" spans="1:6" ht="15.75" x14ac:dyDescent="0.25">
      <c r="A27" s="26"/>
      <c r="B27" s="171">
        <v>2400</v>
      </c>
      <c r="C27" s="168" t="s">
        <v>468</v>
      </c>
      <c r="D27" s="301" t="s">
        <v>507</v>
      </c>
      <c r="E27" s="301"/>
      <c r="F27" s="173" t="s">
        <v>501</v>
      </c>
    </row>
    <row r="28" spans="1:6" x14ac:dyDescent="0.2">
      <c r="A28" s="174" t="s">
        <v>485</v>
      </c>
      <c r="B28" s="302"/>
      <c r="C28" s="303"/>
      <c r="D28" s="302"/>
      <c r="E28" s="303"/>
      <c r="F28" s="175"/>
    </row>
    <row r="29" spans="1:6" x14ac:dyDescent="0.2">
      <c r="A29" s="174" t="s">
        <v>486</v>
      </c>
      <c r="B29" s="302"/>
      <c r="C29" s="303"/>
      <c r="D29" s="159"/>
      <c r="E29" s="160"/>
      <c r="F29" s="175"/>
    </row>
    <row r="30" spans="1:6" x14ac:dyDescent="0.2">
      <c r="A30" s="174" t="s">
        <v>487</v>
      </c>
      <c r="B30" s="302"/>
      <c r="C30" s="303"/>
      <c r="D30" s="159"/>
      <c r="E30" s="160"/>
      <c r="F30" s="175"/>
    </row>
    <row r="31" spans="1:6" x14ac:dyDescent="0.2">
      <c r="A31" s="174" t="s">
        <v>488</v>
      </c>
      <c r="B31" s="302"/>
      <c r="C31" s="303"/>
      <c r="D31" s="159"/>
      <c r="E31" s="160"/>
      <c r="F31" s="175"/>
    </row>
    <row r="32" spans="1:6" x14ac:dyDescent="0.2">
      <c r="A32" s="174" t="s">
        <v>489</v>
      </c>
      <c r="B32" s="302"/>
      <c r="C32" s="303"/>
      <c r="D32" s="159"/>
      <c r="E32" s="160"/>
      <c r="F32" s="175"/>
    </row>
    <row r="33" spans="1:6" x14ac:dyDescent="0.2">
      <c r="A33" s="183" t="s">
        <v>490</v>
      </c>
      <c r="B33" s="306"/>
      <c r="C33" s="307"/>
      <c r="D33" s="184"/>
      <c r="E33" s="185"/>
      <c r="F33" s="186"/>
    </row>
    <row r="34" spans="1:6" x14ac:dyDescent="0.2">
      <c r="A34" s="180"/>
      <c r="B34" s="308"/>
      <c r="C34" s="308"/>
      <c r="D34" s="181"/>
      <c r="E34" s="181"/>
      <c r="F34" s="182"/>
    </row>
    <row r="35" spans="1:6" x14ac:dyDescent="0.2">
      <c r="A35" s="179"/>
      <c r="B35" s="171">
        <v>2500</v>
      </c>
      <c r="C35" s="168" t="s">
        <v>505</v>
      </c>
      <c r="D35" s="301" t="s">
        <v>459</v>
      </c>
      <c r="E35" s="301"/>
      <c r="F35" s="173" t="s">
        <v>501</v>
      </c>
    </row>
    <row r="36" spans="1:6" x14ac:dyDescent="0.2">
      <c r="A36" s="174" t="s">
        <v>485</v>
      </c>
      <c r="B36" s="302"/>
      <c r="C36" s="303"/>
      <c r="D36" s="159"/>
      <c r="E36" s="160"/>
      <c r="F36" s="175"/>
    </row>
    <row r="37" spans="1:6" x14ac:dyDescent="0.2">
      <c r="A37" s="174" t="s">
        <v>486</v>
      </c>
      <c r="B37" s="302"/>
      <c r="C37" s="303"/>
      <c r="D37" s="159"/>
      <c r="E37" s="160"/>
      <c r="F37" s="175"/>
    </row>
    <row r="38" spans="1:6" x14ac:dyDescent="0.2">
      <c r="A38" s="174" t="s">
        <v>487</v>
      </c>
      <c r="B38" s="302"/>
      <c r="C38" s="303"/>
      <c r="D38" s="159"/>
      <c r="E38" s="160"/>
      <c r="F38" s="175"/>
    </row>
    <row r="39" spans="1:6" x14ac:dyDescent="0.2">
      <c r="A39" s="174" t="s">
        <v>488</v>
      </c>
      <c r="B39" s="302"/>
      <c r="C39" s="303"/>
      <c r="D39" s="159"/>
      <c r="E39" s="160"/>
      <c r="F39" s="175"/>
    </row>
    <row r="40" spans="1:6" x14ac:dyDescent="0.2">
      <c r="A40" s="174" t="s">
        <v>489</v>
      </c>
      <c r="B40" s="302"/>
      <c r="C40" s="303"/>
      <c r="D40" s="159"/>
      <c r="E40" s="160"/>
      <c r="F40" s="175"/>
    </row>
    <row r="41" spans="1:6" x14ac:dyDescent="0.2">
      <c r="A41" s="174" t="s">
        <v>490</v>
      </c>
      <c r="B41" s="302"/>
      <c r="C41" s="303"/>
      <c r="D41" s="159"/>
      <c r="E41" s="160"/>
      <c r="F41" s="175"/>
    </row>
    <row r="42" spans="1:6" x14ac:dyDescent="0.2">
      <c r="A42" s="174" t="s">
        <v>491</v>
      </c>
      <c r="B42" s="302"/>
      <c r="C42" s="303"/>
      <c r="D42" s="159"/>
      <c r="E42" s="160"/>
      <c r="F42" s="175"/>
    </row>
    <row r="43" spans="1:6" x14ac:dyDescent="0.2">
      <c r="A43" s="174" t="s">
        <v>492</v>
      </c>
      <c r="B43" s="302"/>
      <c r="C43" s="303"/>
      <c r="D43" s="159"/>
      <c r="E43" s="160"/>
      <c r="F43" s="175"/>
    </row>
    <row r="44" spans="1:6" x14ac:dyDescent="0.2">
      <c r="A44" s="174" t="s">
        <v>493</v>
      </c>
      <c r="B44" s="302"/>
      <c r="C44" s="303"/>
      <c r="D44" s="159"/>
      <c r="E44" s="160"/>
      <c r="F44" s="175"/>
    </row>
    <row r="45" spans="1:6" x14ac:dyDescent="0.2">
      <c r="A45" s="174" t="s">
        <v>494</v>
      </c>
      <c r="B45" s="302"/>
      <c r="C45" s="303"/>
      <c r="D45" s="159"/>
      <c r="E45" s="160"/>
      <c r="F45" s="175"/>
    </row>
    <row r="46" spans="1:6" x14ac:dyDescent="0.2">
      <c r="A46" s="174" t="s">
        <v>495</v>
      </c>
      <c r="B46" s="302"/>
      <c r="C46" s="303"/>
      <c r="D46" s="159"/>
      <c r="E46" s="160"/>
      <c r="F46" s="175"/>
    </row>
    <row r="47" spans="1:6" x14ac:dyDescent="0.2">
      <c r="A47" s="174" t="s">
        <v>496</v>
      </c>
      <c r="B47" s="302"/>
      <c r="C47" s="303"/>
      <c r="D47" s="302"/>
      <c r="E47" s="303"/>
      <c r="F47" s="175"/>
    </row>
    <row r="48" spans="1:6" x14ac:dyDescent="0.2">
      <c r="C48" s="176" t="s">
        <v>478</v>
      </c>
    </row>
  </sheetData>
  <sheetProtection algorithmName="SHA-512" hashValue="8KAy6CN0vJP0+Ve5No3PqqRgc6wg6xDEBD2j5L8z5hz/RmUhD0pG9ssi6ye/UcMm8aMKyOdmJtPGyX+MJYOFjQ==" saltValue="1PDuClauLaiBbH60jYAAxw==" spinCount="100000" sheet="1" formatCells="0" formatColumns="0" formatRows="0" insertColumns="0" insertRows="0" insertHyperlinks="0" deleteColumns="0" deleteRows="0" sort="0" autoFilter="0" pivotTables="0"/>
  <mergeCells count="56">
    <mergeCell ref="D19:E19"/>
    <mergeCell ref="D20:E20"/>
    <mergeCell ref="D17:E17"/>
    <mergeCell ref="B25:C25"/>
    <mergeCell ref="D22:E22"/>
    <mergeCell ref="D23:E23"/>
    <mergeCell ref="D24:E24"/>
    <mergeCell ref="D25:E25"/>
    <mergeCell ref="B8:C8"/>
    <mergeCell ref="B9:C9"/>
    <mergeCell ref="D12:E12"/>
    <mergeCell ref="D15:E15"/>
    <mergeCell ref="D8:E8"/>
    <mergeCell ref="D11:E11"/>
    <mergeCell ref="D10:E10"/>
    <mergeCell ref="D9:E9"/>
    <mergeCell ref="B10:C10"/>
    <mergeCell ref="D13:E13"/>
    <mergeCell ref="D14:E14"/>
    <mergeCell ref="B11:C11"/>
    <mergeCell ref="B12:C12"/>
    <mergeCell ref="B13:C13"/>
    <mergeCell ref="B14:C14"/>
    <mergeCell ref="B15:C15"/>
    <mergeCell ref="D47:E47"/>
    <mergeCell ref="B16:C16"/>
    <mergeCell ref="B17:C17"/>
    <mergeCell ref="D16:E16"/>
    <mergeCell ref="B19:C19"/>
    <mergeCell ref="B20:C20"/>
    <mergeCell ref="B18:C18"/>
    <mergeCell ref="B23:C23"/>
    <mergeCell ref="B24:C24"/>
    <mergeCell ref="B45:C45"/>
    <mergeCell ref="B47:C47"/>
    <mergeCell ref="B46:C46"/>
    <mergeCell ref="B44:C44"/>
    <mergeCell ref="B33:C33"/>
    <mergeCell ref="B34:C34"/>
    <mergeCell ref="D18:E18"/>
    <mergeCell ref="B43:C43"/>
    <mergeCell ref="B37:C37"/>
    <mergeCell ref="B38:C38"/>
    <mergeCell ref="B39:C39"/>
    <mergeCell ref="B40:C40"/>
    <mergeCell ref="D27:E27"/>
    <mergeCell ref="B28:C28"/>
    <mergeCell ref="D28:E28"/>
    <mergeCell ref="B41:C41"/>
    <mergeCell ref="B42:C42"/>
    <mergeCell ref="B36:C36"/>
    <mergeCell ref="D35:E35"/>
    <mergeCell ref="B29:C29"/>
    <mergeCell ref="B30:C30"/>
    <mergeCell ref="B31:C31"/>
    <mergeCell ref="B32:C32"/>
  </mergeCells>
  <phoneticPr fontId="7" type="noConversion"/>
  <dataValidations disablePrompts="1" count="1">
    <dataValidation type="whole" allowBlank="1" showInputMessage="1" showErrorMessage="1" error="This is a currency field - Will not accept cents." sqref="F23:F25" xr:uid="{00000000-0002-0000-0500-000000000000}">
      <formula1>0</formula1>
      <formula2>5000000</formula2>
    </dataValidation>
  </dataValidations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127"/>
  <sheetViews>
    <sheetView zoomScaleNormal="100" workbookViewId="0">
      <selection activeCell="J18" sqref="J18"/>
    </sheetView>
  </sheetViews>
  <sheetFormatPr defaultColWidth="7.109375" defaultRowHeight="12.75" x14ac:dyDescent="0.2"/>
  <cols>
    <col min="1" max="16384" width="7.109375" style="177"/>
  </cols>
  <sheetData>
    <row r="1" spans="1:2" x14ac:dyDescent="0.2">
      <c r="B1" s="234" t="s">
        <v>537</v>
      </c>
    </row>
    <row r="3" spans="1:2" x14ac:dyDescent="0.2">
      <c r="A3" s="222" t="s">
        <v>80</v>
      </c>
      <c r="B3" s="222" t="s">
        <v>81</v>
      </c>
    </row>
    <row r="4" spans="1:2" x14ac:dyDescent="0.2">
      <c r="A4" s="177" t="s">
        <v>82</v>
      </c>
      <c r="B4" s="177" t="s">
        <v>83</v>
      </c>
    </row>
    <row r="5" spans="1:2" x14ac:dyDescent="0.2">
      <c r="A5" s="177" t="s">
        <v>84</v>
      </c>
      <c r="B5" s="177" t="s">
        <v>85</v>
      </c>
    </row>
    <row r="6" spans="1:2" x14ac:dyDescent="0.2">
      <c r="A6" s="177" t="s">
        <v>86</v>
      </c>
      <c r="B6" s="177" t="s">
        <v>87</v>
      </c>
    </row>
    <row r="7" spans="1:2" x14ac:dyDescent="0.2">
      <c r="A7" s="177" t="s">
        <v>88</v>
      </c>
      <c r="B7" s="177" t="s">
        <v>89</v>
      </c>
    </row>
    <row r="8" spans="1:2" x14ac:dyDescent="0.2">
      <c r="A8" s="177" t="s">
        <v>90</v>
      </c>
      <c r="B8" s="177" t="s">
        <v>91</v>
      </c>
    </row>
    <row r="9" spans="1:2" x14ac:dyDescent="0.2">
      <c r="A9" s="177" t="s">
        <v>92</v>
      </c>
      <c r="B9" s="177" t="s">
        <v>93</v>
      </c>
    </row>
    <row r="10" spans="1:2" x14ac:dyDescent="0.2">
      <c r="A10" s="177" t="s">
        <v>94</v>
      </c>
      <c r="B10" s="177" t="s">
        <v>95</v>
      </c>
    </row>
    <row r="11" spans="1:2" x14ac:dyDescent="0.2">
      <c r="A11" s="177" t="s">
        <v>96</v>
      </c>
      <c r="B11" s="177" t="s">
        <v>97</v>
      </c>
    </row>
    <row r="12" spans="1:2" x14ac:dyDescent="0.2">
      <c r="A12" s="177" t="s">
        <v>98</v>
      </c>
      <c r="B12" s="177" t="s">
        <v>99</v>
      </c>
    </row>
    <row r="13" spans="1:2" x14ac:dyDescent="0.2">
      <c r="A13" s="177" t="s">
        <v>100</v>
      </c>
      <c r="B13" s="177" t="s">
        <v>101</v>
      </c>
    </row>
    <row r="14" spans="1:2" x14ac:dyDescent="0.2">
      <c r="A14" s="177" t="s">
        <v>102</v>
      </c>
      <c r="B14" s="177" t="s">
        <v>103</v>
      </c>
    </row>
    <row r="15" spans="1:2" x14ac:dyDescent="0.2">
      <c r="A15" s="177" t="s">
        <v>104</v>
      </c>
      <c r="B15" s="177" t="s">
        <v>105</v>
      </c>
    </row>
    <row r="16" spans="1:2" x14ac:dyDescent="0.2">
      <c r="A16" s="177" t="s">
        <v>106</v>
      </c>
      <c r="B16" s="177" t="s">
        <v>107</v>
      </c>
    </row>
    <row r="17" spans="1:2" x14ac:dyDescent="0.2">
      <c r="A17" s="177" t="s">
        <v>108</v>
      </c>
      <c r="B17" s="177" t="s">
        <v>109</v>
      </c>
    </row>
    <row r="18" spans="1:2" x14ac:dyDescent="0.2">
      <c r="A18" s="177" t="s">
        <v>110</v>
      </c>
      <c r="B18" s="177" t="s">
        <v>111</v>
      </c>
    </row>
    <row r="19" spans="1:2" x14ac:dyDescent="0.2">
      <c r="A19" s="177" t="s">
        <v>112</v>
      </c>
      <c r="B19" s="177" t="s">
        <v>113</v>
      </c>
    </row>
    <row r="20" spans="1:2" x14ac:dyDescent="0.2">
      <c r="A20" s="177" t="s">
        <v>114</v>
      </c>
      <c r="B20" s="177" t="s">
        <v>115</v>
      </c>
    </row>
    <row r="21" spans="1:2" x14ac:dyDescent="0.2">
      <c r="A21" s="177" t="s">
        <v>116</v>
      </c>
      <c r="B21" s="177" t="s">
        <v>117</v>
      </c>
    </row>
    <row r="22" spans="1:2" x14ac:dyDescent="0.2">
      <c r="A22" s="177" t="s">
        <v>118</v>
      </c>
      <c r="B22" s="177" t="s">
        <v>119</v>
      </c>
    </row>
    <row r="23" spans="1:2" x14ac:dyDescent="0.2">
      <c r="A23" s="177" t="s">
        <v>120</v>
      </c>
      <c r="B23" s="177" t="s">
        <v>121</v>
      </c>
    </row>
    <row r="24" spans="1:2" x14ac:dyDescent="0.2">
      <c r="A24" s="177" t="s">
        <v>122</v>
      </c>
      <c r="B24" s="177" t="s">
        <v>123</v>
      </c>
    </row>
    <row r="25" spans="1:2" x14ac:dyDescent="0.2">
      <c r="A25" s="177" t="s">
        <v>124</v>
      </c>
      <c r="B25" s="177" t="s">
        <v>125</v>
      </c>
    </row>
    <row r="26" spans="1:2" x14ac:dyDescent="0.2">
      <c r="A26" s="177" t="s">
        <v>126</v>
      </c>
      <c r="B26" s="177" t="s">
        <v>127</v>
      </c>
    </row>
    <row r="27" spans="1:2" x14ac:dyDescent="0.2">
      <c r="A27" s="177" t="s">
        <v>128</v>
      </c>
      <c r="B27" s="177" t="s">
        <v>129</v>
      </c>
    </row>
    <row r="28" spans="1:2" x14ac:dyDescent="0.2">
      <c r="A28" s="177" t="s">
        <v>130</v>
      </c>
      <c r="B28" s="177" t="s">
        <v>131</v>
      </c>
    </row>
    <row r="29" spans="1:2" x14ac:dyDescent="0.2">
      <c r="A29" s="177" t="s">
        <v>132</v>
      </c>
      <c r="B29" s="177" t="s">
        <v>133</v>
      </c>
    </row>
    <row r="30" spans="1:2" x14ac:dyDescent="0.2">
      <c r="A30" s="177" t="s">
        <v>134</v>
      </c>
      <c r="B30" s="177" t="s">
        <v>135</v>
      </c>
    </row>
    <row r="31" spans="1:2" x14ac:dyDescent="0.2">
      <c r="A31" s="177" t="s">
        <v>324</v>
      </c>
      <c r="B31" s="177" t="s">
        <v>325</v>
      </c>
    </row>
    <row r="32" spans="1:2" x14ac:dyDescent="0.2">
      <c r="A32" s="177" t="s">
        <v>136</v>
      </c>
      <c r="B32" s="177" t="s">
        <v>137</v>
      </c>
    </row>
    <row r="33" spans="1:2" x14ac:dyDescent="0.2">
      <c r="A33" s="177" t="s">
        <v>138</v>
      </c>
      <c r="B33" s="177" t="s">
        <v>139</v>
      </c>
    </row>
    <row r="34" spans="1:2" x14ac:dyDescent="0.2">
      <c r="A34" s="177" t="s">
        <v>140</v>
      </c>
      <c r="B34" s="177" t="s">
        <v>141</v>
      </c>
    </row>
    <row r="35" spans="1:2" x14ac:dyDescent="0.2">
      <c r="A35" s="177" t="s">
        <v>142</v>
      </c>
      <c r="B35" s="177" t="s">
        <v>143</v>
      </c>
    </row>
    <row r="36" spans="1:2" x14ac:dyDescent="0.2">
      <c r="A36" s="177" t="s">
        <v>144</v>
      </c>
      <c r="B36" s="177" t="s">
        <v>145</v>
      </c>
    </row>
    <row r="37" spans="1:2" x14ac:dyDescent="0.2">
      <c r="A37" s="177" t="s">
        <v>146</v>
      </c>
      <c r="B37" s="177" t="s">
        <v>147</v>
      </c>
    </row>
    <row r="38" spans="1:2" x14ac:dyDescent="0.2">
      <c r="A38" s="177" t="s">
        <v>148</v>
      </c>
      <c r="B38" s="177" t="s">
        <v>149</v>
      </c>
    </row>
    <row r="39" spans="1:2" x14ac:dyDescent="0.2">
      <c r="A39" s="177" t="s">
        <v>150</v>
      </c>
      <c r="B39" s="177" t="s">
        <v>151</v>
      </c>
    </row>
    <row r="40" spans="1:2" x14ac:dyDescent="0.2">
      <c r="A40" s="177" t="s">
        <v>152</v>
      </c>
      <c r="B40" s="177" t="s">
        <v>153</v>
      </c>
    </row>
    <row r="41" spans="1:2" x14ac:dyDescent="0.2">
      <c r="A41" s="177" t="s">
        <v>154</v>
      </c>
      <c r="B41" s="177" t="s">
        <v>155</v>
      </c>
    </row>
    <row r="42" spans="1:2" x14ac:dyDescent="0.2">
      <c r="A42" s="177" t="s">
        <v>156</v>
      </c>
      <c r="B42" s="177" t="s">
        <v>157</v>
      </c>
    </row>
    <row r="43" spans="1:2" x14ac:dyDescent="0.2">
      <c r="A43" s="177" t="s">
        <v>158</v>
      </c>
      <c r="B43" s="177" t="s">
        <v>159</v>
      </c>
    </row>
    <row r="44" spans="1:2" x14ac:dyDescent="0.2">
      <c r="A44" s="177" t="s">
        <v>160</v>
      </c>
      <c r="B44" s="177" t="s">
        <v>161</v>
      </c>
    </row>
    <row r="45" spans="1:2" x14ac:dyDescent="0.2">
      <c r="A45" s="177" t="s">
        <v>162</v>
      </c>
      <c r="B45" s="177" t="s">
        <v>163</v>
      </c>
    </row>
    <row r="46" spans="1:2" x14ac:dyDescent="0.2">
      <c r="A46" s="177" t="s">
        <v>164</v>
      </c>
      <c r="B46" s="177" t="s">
        <v>165</v>
      </c>
    </row>
    <row r="47" spans="1:2" x14ac:dyDescent="0.2">
      <c r="A47" s="177" t="s">
        <v>166</v>
      </c>
      <c r="B47" s="177" t="s">
        <v>167</v>
      </c>
    </row>
    <row r="48" spans="1:2" x14ac:dyDescent="0.2">
      <c r="A48" s="177" t="s">
        <v>524</v>
      </c>
      <c r="B48" s="177" t="s">
        <v>525</v>
      </c>
    </row>
    <row r="49" spans="1:2" x14ac:dyDescent="0.2">
      <c r="A49" s="177" t="s">
        <v>168</v>
      </c>
      <c r="B49" s="177" t="s">
        <v>169</v>
      </c>
    </row>
    <row r="50" spans="1:2" x14ac:dyDescent="0.2">
      <c r="A50" s="177" t="s">
        <v>170</v>
      </c>
      <c r="B50" s="177" t="s">
        <v>171</v>
      </c>
    </row>
    <row r="51" spans="1:2" x14ac:dyDescent="0.2">
      <c r="A51" s="177" t="s">
        <v>172</v>
      </c>
      <c r="B51" s="177" t="s">
        <v>173</v>
      </c>
    </row>
    <row r="52" spans="1:2" x14ac:dyDescent="0.2">
      <c r="A52" s="177" t="s">
        <v>174</v>
      </c>
      <c r="B52" s="177" t="s">
        <v>175</v>
      </c>
    </row>
    <row r="53" spans="1:2" x14ac:dyDescent="0.2">
      <c r="A53" s="177" t="s">
        <v>176</v>
      </c>
      <c r="B53" s="177" t="s">
        <v>177</v>
      </c>
    </row>
    <row r="54" spans="1:2" x14ac:dyDescent="0.2">
      <c r="A54" s="177" t="s">
        <v>178</v>
      </c>
      <c r="B54" s="177" t="s">
        <v>179</v>
      </c>
    </row>
    <row r="55" spans="1:2" x14ac:dyDescent="0.2">
      <c r="A55" s="177" t="s">
        <v>180</v>
      </c>
      <c r="B55" s="177" t="s">
        <v>181</v>
      </c>
    </row>
    <row r="56" spans="1:2" x14ac:dyDescent="0.2">
      <c r="A56" s="177" t="s">
        <v>182</v>
      </c>
      <c r="B56" s="177" t="s">
        <v>183</v>
      </c>
    </row>
    <row r="57" spans="1:2" x14ac:dyDescent="0.2">
      <c r="A57" s="177" t="s">
        <v>184</v>
      </c>
      <c r="B57" s="177" t="s">
        <v>185</v>
      </c>
    </row>
    <row r="58" spans="1:2" x14ac:dyDescent="0.2">
      <c r="A58" s="177" t="s">
        <v>186</v>
      </c>
      <c r="B58" s="177" t="s">
        <v>187</v>
      </c>
    </row>
    <row r="59" spans="1:2" x14ac:dyDescent="0.2">
      <c r="A59" s="177" t="s">
        <v>188</v>
      </c>
      <c r="B59" s="177" t="s">
        <v>189</v>
      </c>
    </row>
    <row r="60" spans="1:2" x14ac:dyDescent="0.2">
      <c r="A60" s="177" t="s">
        <v>190</v>
      </c>
      <c r="B60" s="177" t="s">
        <v>191</v>
      </c>
    </row>
    <row r="61" spans="1:2" x14ac:dyDescent="0.2">
      <c r="A61" s="177" t="s">
        <v>192</v>
      </c>
      <c r="B61" s="177" t="s">
        <v>193</v>
      </c>
    </row>
    <row r="62" spans="1:2" x14ac:dyDescent="0.2">
      <c r="A62" s="177" t="s">
        <v>194</v>
      </c>
      <c r="B62" s="177" t="s">
        <v>195</v>
      </c>
    </row>
    <row r="63" spans="1:2" x14ac:dyDescent="0.2">
      <c r="A63" s="177" t="s">
        <v>196</v>
      </c>
      <c r="B63" s="177" t="s">
        <v>197</v>
      </c>
    </row>
    <row r="64" spans="1:2" x14ac:dyDescent="0.2">
      <c r="A64" s="177" t="s">
        <v>198</v>
      </c>
      <c r="B64" s="177" t="s">
        <v>199</v>
      </c>
    </row>
    <row r="65" spans="1:2" x14ac:dyDescent="0.2">
      <c r="A65" s="177" t="s">
        <v>200</v>
      </c>
      <c r="B65" s="177" t="s">
        <v>201</v>
      </c>
    </row>
    <row r="66" spans="1:2" x14ac:dyDescent="0.2">
      <c r="A66" s="177" t="s">
        <v>202</v>
      </c>
      <c r="B66" s="177" t="s">
        <v>203</v>
      </c>
    </row>
    <row r="67" spans="1:2" x14ac:dyDescent="0.2">
      <c r="A67" s="177" t="s">
        <v>204</v>
      </c>
      <c r="B67" s="177" t="s">
        <v>205</v>
      </c>
    </row>
    <row r="68" spans="1:2" x14ac:dyDescent="0.2">
      <c r="A68" s="177" t="s">
        <v>206</v>
      </c>
      <c r="B68" s="177" t="s">
        <v>207</v>
      </c>
    </row>
    <row r="69" spans="1:2" x14ac:dyDescent="0.2">
      <c r="A69" s="177" t="s">
        <v>208</v>
      </c>
      <c r="B69" s="177" t="s">
        <v>209</v>
      </c>
    </row>
    <row r="70" spans="1:2" x14ac:dyDescent="0.2">
      <c r="A70" s="177" t="s">
        <v>210</v>
      </c>
      <c r="B70" s="177" t="s">
        <v>211</v>
      </c>
    </row>
    <row r="71" spans="1:2" x14ac:dyDescent="0.2">
      <c r="A71" s="177" t="s">
        <v>212</v>
      </c>
      <c r="B71" s="177" t="s">
        <v>213</v>
      </c>
    </row>
    <row r="72" spans="1:2" x14ac:dyDescent="0.2">
      <c r="A72" s="177" t="s">
        <v>214</v>
      </c>
      <c r="B72" s="177" t="s">
        <v>215</v>
      </c>
    </row>
    <row r="73" spans="1:2" x14ac:dyDescent="0.2">
      <c r="A73" s="177" t="s">
        <v>216</v>
      </c>
      <c r="B73" s="177" t="s">
        <v>217</v>
      </c>
    </row>
    <row r="74" spans="1:2" x14ac:dyDescent="0.2">
      <c r="A74" s="177" t="s">
        <v>218</v>
      </c>
      <c r="B74" s="177" t="s">
        <v>219</v>
      </c>
    </row>
    <row r="75" spans="1:2" x14ac:dyDescent="0.2">
      <c r="A75" s="177" t="s">
        <v>220</v>
      </c>
      <c r="B75" s="177" t="s">
        <v>221</v>
      </c>
    </row>
    <row r="76" spans="1:2" x14ac:dyDescent="0.2">
      <c r="A76" s="177" t="s">
        <v>222</v>
      </c>
      <c r="B76" s="177" t="s">
        <v>223</v>
      </c>
    </row>
    <row r="77" spans="1:2" x14ac:dyDescent="0.2">
      <c r="A77" s="177" t="s">
        <v>224</v>
      </c>
      <c r="B77" s="177" t="s">
        <v>225</v>
      </c>
    </row>
    <row r="78" spans="1:2" x14ac:dyDescent="0.2">
      <c r="A78" s="177" t="s">
        <v>226</v>
      </c>
      <c r="B78" s="177" t="s">
        <v>227</v>
      </c>
    </row>
    <row r="79" spans="1:2" x14ac:dyDescent="0.2">
      <c r="A79" s="177" t="s">
        <v>228</v>
      </c>
      <c r="B79" s="177" t="s">
        <v>229</v>
      </c>
    </row>
    <row r="80" spans="1:2" x14ac:dyDescent="0.2">
      <c r="A80" s="177" t="s">
        <v>230</v>
      </c>
      <c r="B80" s="177" t="s">
        <v>231</v>
      </c>
    </row>
    <row r="81" spans="1:2" x14ac:dyDescent="0.2">
      <c r="A81" s="177" t="s">
        <v>232</v>
      </c>
      <c r="B81" s="177" t="s">
        <v>233</v>
      </c>
    </row>
    <row r="82" spans="1:2" x14ac:dyDescent="0.2">
      <c r="A82" s="177" t="s">
        <v>234</v>
      </c>
      <c r="B82" s="177" t="s">
        <v>235</v>
      </c>
    </row>
    <row r="83" spans="1:2" x14ac:dyDescent="0.2">
      <c r="A83" s="177" t="s">
        <v>236</v>
      </c>
      <c r="B83" s="177" t="s">
        <v>237</v>
      </c>
    </row>
    <row r="84" spans="1:2" x14ac:dyDescent="0.2">
      <c r="A84" s="177" t="s">
        <v>238</v>
      </c>
      <c r="B84" s="177" t="s">
        <v>239</v>
      </c>
    </row>
    <row r="85" spans="1:2" x14ac:dyDescent="0.2">
      <c r="A85" s="177" t="s">
        <v>240</v>
      </c>
      <c r="B85" s="177" t="s">
        <v>241</v>
      </c>
    </row>
    <row r="86" spans="1:2" x14ac:dyDescent="0.2">
      <c r="A86" s="177" t="s">
        <v>242</v>
      </c>
      <c r="B86" s="177" t="s">
        <v>243</v>
      </c>
    </row>
    <row r="87" spans="1:2" x14ac:dyDescent="0.2">
      <c r="A87" s="177" t="s">
        <v>244</v>
      </c>
      <c r="B87" s="177" t="s">
        <v>245</v>
      </c>
    </row>
    <row r="88" spans="1:2" x14ac:dyDescent="0.2">
      <c r="A88" s="177" t="s">
        <v>246</v>
      </c>
      <c r="B88" s="177" t="s">
        <v>247</v>
      </c>
    </row>
    <row r="89" spans="1:2" x14ac:dyDescent="0.2">
      <c r="A89" s="177" t="s">
        <v>248</v>
      </c>
      <c r="B89" s="177" t="s">
        <v>249</v>
      </c>
    </row>
    <row r="90" spans="1:2" x14ac:dyDescent="0.2">
      <c r="A90" s="177" t="s">
        <v>250</v>
      </c>
      <c r="B90" s="177" t="s">
        <v>251</v>
      </c>
    </row>
    <row r="91" spans="1:2" x14ac:dyDescent="0.2">
      <c r="A91" s="177" t="s">
        <v>252</v>
      </c>
      <c r="B91" s="177" t="s">
        <v>253</v>
      </c>
    </row>
    <row r="92" spans="1:2" x14ac:dyDescent="0.2">
      <c r="A92" s="177" t="s">
        <v>254</v>
      </c>
      <c r="B92" s="177" t="s">
        <v>255</v>
      </c>
    </row>
    <row r="93" spans="1:2" x14ac:dyDescent="0.2">
      <c r="A93" s="177" t="s">
        <v>256</v>
      </c>
      <c r="B93" s="177" t="s">
        <v>257</v>
      </c>
    </row>
    <row r="94" spans="1:2" x14ac:dyDescent="0.2">
      <c r="A94" s="177" t="s">
        <v>258</v>
      </c>
      <c r="B94" s="177" t="s">
        <v>259</v>
      </c>
    </row>
    <row r="95" spans="1:2" x14ac:dyDescent="0.2">
      <c r="A95" s="177" t="s">
        <v>260</v>
      </c>
      <c r="B95" s="177" t="s">
        <v>261</v>
      </c>
    </row>
    <row r="96" spans="1:2" x14ac:dyDescent="0.2">
      <c r="A96" s="177" t="s">
        <v>262</v>
      </c>
      <c r="B96" s="177" t="s">
        <v>263</v>
      </c>
    </row>
    <row r="97" spans="1:2" x14ac:dyDescent="0.2">
      <c r="A97" s="177" t="s">
        <v>264</v>
      </c>
      <c r="B97" s="177" t="s">
        <v>265</v>
      </c>
    </row>
    <row r="98" spans="1:2" x14ac:dyDescent="0.2">
      <c r="A98" s="177" t="s">
        <v>266</v>
      </c>
      <c r="B98" s="177" t="s">
        <v>267</v>
      </c>
    </row>
    <row r="99" spans="1:2" x14ac:dyDescent="0.2">
      <c r="A99" s="177" t="s">
        <v>268</v>
      </c>
      <c r="B99" s="177" t="s">
        <v>269</v>
      </c>
    </row>
    <row r="100" spans="1:2" x14ac:dyDescent="0.2">
      <c r="A100" s="177" t="s">
        <v>270</v>
      </c>
      <c r="B100" s="177" t="s">
        <v>271</v>
      </c>
    </row>
    <row r="101" spans="1:2" x14ac:dyDescent="0.2">
      <c r="A101" s="177" t="s">
        <v>272</v>
      </c>
      <c r="B101" s="177" t="s">
        <v>273</v>
      </c>
    </row>
    <row r="102" spans="1:2" x14ac:dyDescent="0.2">
      <c r="A102" s="177" t="s">
        <v>274</v>
      </c>
      <c r="B102" s="177" t="s">
        <v>275</v>
      </c>
    </row>
    <row r="103" spans="1:2" x14ac:dyDescent="0.2">
      <c r="A103" s="177" t="s">
        <v>276</v>
      </c>
      <c r="B103" s="177" t="s">
        <v>277</v>
      </c>
    </row>
    <row r="104" spans="1:2" x14ac:dyDescent="0.2">
      <c r="A104" s="177" t="s">
        <v>278</v>
      </c>
      <c r="B104" s="177" t="s">
        <v>279</v>
      </c>
    </row>
    <row r="105" spans="1:2" x14ac:dyDescent="0.2">
      <c r="A105" s="177" t="s">
        <v>280</v>
      </c>
      <c r="B105" s="177" t="s">
        <v>281</v>
      </c>
    </row>
    <row r="106" spans="1:2" x14ac:dyDescent="0.2">
      <c r="A106" s="177" t="s">
        <v>282</v>
      </c>
      <c r="B106" s="177" t="s">
        <v>283</v>
      </c>
    </row>
    <row r="107" spans="1:2" x14ac:dyDescent="0.2">
      <c r="A107" s="177" t="s">
        <v>284</v>
      </c>
      <c r="B107" s="177" t="s">
        <v>285</v>
      </c>
    </row>
    <row r="108" spans="1:2" x14ac:dyDescent="0.2">
      <c r="A108" s="177" t="s">
        <v>286</v>
      </c>
      <c r="B108" s="177" t="s">
        <v>287</v>
      </c>
    </row>
    <row r="109" spans="1:2" x14ac:dyDescent="0.2">
      <c r="A109" s="177" t="s">
        <v>288</v>
      </c>
      <c r="B109" s="177" t="s">
        <v>289</v>
      </c>
    </row>
    <row r="110" spans="1:2" x14ac:dyDescent="0.2">
      <c r="A110" s="177" t="s">
        <v>290</v>
      </c>
      <c r="B110" s="177" t="s">
        <v>291</v>
      </c>
    </row>
    <row r="111" spans="1:2" x14ac:dyDescent="0.2">
      <c r="A111" s="177" t="s">
        <v>292</v>
      </c>
      <c r="B111" s="177" t="s">
        <v>293</v>
      </c>
    </row>
    <row r="112" spans="1:2" x14ac:dyDescent="0.2">
      <c r="A112" s="177" t="s">
        <v>294</v>
      </c>
      <c r="B112" s="177" t="s">
        <v>295</v>
      </c>
    </row>
    <row r="113" spans="1:2" x14ac:dyDescent="0.2">
      <c r="A113" s="177" t="s">
        <v>296</v>
      </c>
      <c r="B113" s="177" t="s">
        <v>297</v>
      </c>
    </row>
    <row r="114" spans="1:2" x14ac:dyDescent="0.2">
      <c r="A114" s="177" t="s">
        <v>298</v>
      </c>
      <c r="B114" s="177" t="s">
        <v>299</v>
      </c>
    </row>
    <row r="115" spans="1:2" x14ac:dyDescent="0.2">
      <c r="A115" s="177" t="s">
        <v>300</v>
      </c>
      <c r="B115" s="177" t="s">
        <v>301</v>
      </c>
    </row>
    <row r="116" spans="1:2" x14ac:dyDescent="0.2">
      <c r="A116" s="177" t="s">
        <v>302</v>
      </c>
      <c r="B116" s="177" t="s">
        <v>303</v>
      </c>
    </row>
    <row r="117" spans="1:2" x14ac:dyDescent="0.2">
      <c r="A117" s="177" t="s">
        <v>304</v>
      </c>
      <c r="B117" s="177" t="s">
        <v>305</v>
      </c>
    </row>
    <row r="118" spans="1:2" x14ac:dyDescent="0.2">
      <c r="A118" s="177" t="s">
        <v>306</v>
      </c>
      <c r="B118" s="177" t="s">
        <v>307</v>
      </c>
    </row>
    <row r="119" spans="1:2" x14ac:dyDescent="0.2">
      <c r="A119" s="177" t="s">
        <v>308</v>
      </c>
      <c r="B119" s="177" t="s">
        <v>309</v>
      </c>
    </row>
    <row r="120" spans="1:2" x14ac:dyDescent="0.2">
      <c r="A120" s="177" t="s">
        <v>310</v>
      </c>
      <c r="B120" s="177" t="s">
        <v>311</v>
      </c>
    </row>
    <row r="121" spans="1:2" x14ac:dyDescent="0.2">
      <c r="A121" s="177" t="s">
        <v>312</v>
      </c>
      <c r="B121" s="177" t="s">
        <v>313</v>
      </c>
    </row>
    <row r="122" spans="1:2" x14ac:dyDescent="0.2">
      <c r="A122" s="177" t="s">
        <v>314</v>
      </c>
      <c r="B122" s="177" t="s">
        <v>315</v>
      </c>
    </row>
    <row r="123" spans="1:2" x14ac:dyDescent="0.2">
      <c r="A123" s="177" t="s">
        <v>316</v>
      </c>
      <c r="B123" s="177" t="s">
        <v>317</v>
      </c>
    </row>
    <row r="124" spans="1:2" x14ac:dyDescent="0.2">
      <c r="A124" s="177" t="s">
        <v>318</v>
      </c>
      <c r="B124" s="177" t="s">
        <v>319</v>
      </c>
    </row>
    <row r="125" spans="1:2" x14ac:dyDescent="0.2">
      <c r="A125" s="177" t="s">
        <v>320</v>
      </c>
      <c r="B125" s="177" t="s">
        <v>321</v>
      </c>
    </row>
    <row r="126" spans="1:2" x14ac:dyDescent="0.2">
      <c r="A126" s="177" t="s">
        <v>322</v>
      </c>
      <c r="B126" s="177" t="s">
        <v>323</v>
      </c>
    </row>
    <row r="127" spans="1:2" x14ac:dyDescent="0.2">
      <c r="A127" s="177" t="s">
        <v>461</v>
      </c>
      <c r="B127" s="177" t="s">
        <v>462</v>
      </c>
    </row>
  </sheetData>
  <sheetProtection algorithmName="SHA-512" hashValue="fKIFhX8VaW/oNLXmdJ08IFdg97vZxZ+2YQzRZSU8g2oZ28+I/vy8NSlHKG0deNFtqFd0brDASlVs4D+yqIn3eA==" saltValue="MUKFSDlpcKu+zHpZO5KrUw==" spinCount="100000" sheet="1" formatCells="0" formatColumns="0" formatRows="0" insertColumns="0" insertRows="0" insertHyperlinks="0" deleteColumns="0" deleteRows="0" sort="0" autoFilter="0" pivotTables="0"/>
  <dataConsolidate/>
  <phoneticPr fontId="7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Summary-Page 1</vt:lpstr>
      <vt:lpstr>Salary-Page 2</vt:lpstr>
      <vt:lpstr>Fringe-Non staff Serv-Page 3</vt:lpstr>
      <vt:lpstr>OTPS-Page4</vt:lpstr>
      <vt:lpstr>Additional Info- Page 3</vt:lpstr>
      <vt:lpstr>Title Codes</vt:lpstr>
      <vt:lpstr>'Additional Info- Page 3'!Print_Area</vt:lpstr>
      <vt:lpstr>'Fringe-Non staff Serv-Page 3'!Print_Area</vt:lpstr>
      <vt:lpstr>'OTPS-Page4'!Print_Area</vt:lpstr>
      <vt:lpstr>'Salary-Page 2'!Print_Area</vt:lpstr>
      <vt:lpstr>'Summary-Page 1'!Print_Area</vt:lpstr>
      <vt:lpstr>'Title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Inessa Erenburg</dc:creator>
  <cp:lastModifiedBy>Kovac, Joe (DYCD)</cp:lastModifiedBy>
  <cp:lastPrinted>2020-02-20T20:41:48Z</cp:lastPrinted>
  <dcterms:created xsi:type="dcterms:W3CDTF">1998-05-28T21:27:36Z</dcterms:created>
  <dcterms:modified xsi:type="dcterms:W3CDTF">2025-08-01T13:13:17Z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2025-06-26T22:07:15Z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d829bbda-8129-496c-8762-c485cfd062e3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