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mc:AlternateContent xmlns:mc="http://schemas.openxmlformats.org/markup-compatibility/2006">
    <mc:Choice Requires="x15">
      <x15ac:absPath xmlns:x15ac="http://schemas.microsoft.com/office/spreadsheetml/2010/11/ac" url="R:\WasteMgmtPlans\Calculator\"/>
    </mc:Choice>
  </mc:AlternateContent>
  <xr:revisionPtr revIDLastSave="0" documentId="13_ncr:1_{0FBA2F58-CFD6-4E07-86E5-0399ED878292}" xr6:coauthVersionLast="47" xr6:coauthVersionMax="47" xr10:uidLastSave="{00000000-0000-0000-0000-000000000000}"/>
  <bookViews>
    <workbookView xWindow="28680" yWindow="-120" windowWidth="29040" windowHeight="15840" activeTab="1" xr2:uid="{00000000-000D-0000-FFFF-FFFF00000000}"/>
  </bookViews>
  <sheets>
    <sheet name="Calculator" sheetId="7" r:id="rId1"/>
    <sheet name="Instructions-Definitions" sheetId="6" r:id="rId2"/>
  </sheets>
  <definedNames>
    <definedName name="_xlnm.Print_Area" localSheetId="0">Calculator!$A$1:$K$50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2" i="7" l="1"/>
  <c r="F48" i="7" s="1"/>
  <c r="F10" i="7"/>
  <c r="F8" i="7"/>
  <c r="F6" i="7"/>
  <c r="F12" i="7" l="1"/>
  <c r="D18" i="7" s="1"/>
  <c r="D27" i="7" l="1"/>
  <c r="D37" i="7" s="1"/>
  <c r="D39" i="7" s="1"/>
  <c r="J18" i="7"/>
  <c r="J27" i="7" s="1"/>
  <c r="H18" i="7"/>
  <c r="D20" i="7"/>
  <c r="D31" i="7" l="1"/>
  <c r="D29" i="7"/>
  <c r="F27" i="7"/>
  <c r="F29" i="7" s="1"/>
  <c r="J37" i="7"/>
  <c r="J39" i="7" s="1"/>
  <c r="J20" i="7"/>
  <c r="J48" i="7" s="1"/>
  <c r="J46" i="7"/>
  <c r="F18" i="7"/>
  <c r="H27" i="7"/>
  <c r="H20" i="7"/>
  <c r="H48" i="7" s="1"/>
  <c r="H46" i="7"/>
  <c r="F37" i="7" l="1"/>
  <c r="F39" i="7" s="1"/>
  <c r="F31" i="7"/>
  <c r="H37" i="7"/>
  <c r="H39" i="7" s="1"/>
  <c r="D46" i="7"/>
  <c r="F20" i="7"/>
  <c r="D48" i="7" s="1"/>
</calcChain>
</file>

<file path=xl/sharedStrings.xml><?xml version="1.0" encoding="utf-8"?>
<sst xmlns="http://schemas.openxmlformats.org/spreadsheetml/2006/main" count="66" uniqueCount="58">
  <si>
    <t>Tons</t>
  </si>
  <si>
    <t>Instructions for Completing DSNY Waste Calculator</t>
  </si>
  <si>
    <t>Total Units</t>
  </si>
  <si>
    <t>Unit Size</t>
  </si>
  <si>
    <t>Total Square Feet</t>
  </si>
  <si>
    <t>Number of Bags</t>
  </si>
  <si>
    <t>Weekly Waste Volume</t>
  </si>
  <si>
    <t>Metal/Glass/ Plastic/Cartons</t>
  </si>
  <si>
    <t>Total Cubic Yards</t>
  </si>
  <si>
    <t>Paper/ Cardboard</t>
  </si>
  <si>
    <t>Pounds</t>
  </si>
  <si>
    <t>Total Waste</t>
  </si>
  <si>
    <t>Generated Weekly</t>
  </si>
  <si>
    <t>For reference: average car length is 16 feet, football field length is 300 feet</t>
  </si>
  <si>
    <r>
      <t xml:space="preserve">Weekly Waste Weight </t>
    </r>
    <r>
      <rPr>
        <sz val="14"/>
        <color theme="1"/>
        <rFont val="Calibri"/>
        <family val="2"/>
        <scheme val="minor"/>
      </rPr>
      <t>(3.5 lb/person/day)</t>
    </r>
  </si>
  <si>
    <r>
      <t xml:space="preserve">Space taken up by curbside set-out along a building's frontage </t>
    </r>
    <r>
      <rPr>
        <sz val="12"/>
        <color theme="1"/>
        <rFont val="Calibri"/>
        <family val="2"/>
        <scheme val="minor"/>
      </rPr>
      <t>(assumes bags are stacked two high)</t>
    </r>
  </si>
  <si>
    <t>Assumptions and Definitions</t>
  </si>
  <si>
    <t>"Weekly Waste Weight" Section</t>
  </si>
  <si>
    <t>"Weekly Waste Volume" Section</t>
  </si>
  <si>
    <t>version 4/1/2022</t>
  </si>
  <si>
    <t>DSNY Waste Calculator for New Residential Buildings</t>
  </si>
  <si>
    <r>
      <t>Containerization Recommendations</t>
    </r>
    <r>
      <rPr>
        <b/>
        <sz val="12"/>
        <rFont val="Calibri"/>
        <family val="2"/>
        <scheme val="minor"/>
      </rPr>
      <t xml:space="preserve"> </t>
    </r>
    <r>
      <rPr>
        <sz val="12"/>
        <rFont val="Calibri"/>
        <family val="2"/>
        <scheme val="minor"/>
      </rPr>
      <t>(receives on-call service up to 3x week when full)</t>
    </r>
  </si>
  <si>
    <r>
      <rPr>
        <b/>
        <sz val="11"/>
        <color theme="1"/>
        <rFont val="Calibri"/>
        <family val="2"/>
        <scheme val="minor"/>
      </rPr>
      <t>Pound to Ton conversion:</t>
    </r>
    <r>
      <rPr>
        <sz val="11"/>
        <color theme="1"/>
        <rFont val="Calibri"/>
        <family val="2"/>
        <scheme val="minor"/>
      </rPr>
      <t xml:space="preserve"> One ton = 2,000 pounds</t>
    </r>
  </si>
  <si>
    <r>
      <rPr>
        <b/>
        <sz val="11"/>
        <color theme="1"/>
        <rFont val="Calibri"/>
        <family val="2"/>
        <scheme val="minor"/>
      </rPr>
      <t>Recycling Collection Frequency:</t>
    </r>
    <r>
      <rPr>
        <sz val="11"/>
        <color theme="1"/>
        <rFont val="Calibri"/>
        <family val="2"/>
        <scheme val="minor"/>
      </rPr>
      <t xml:space="preserve"> DSNY collects recyclables set out curbside once/week in all neighborhoods</t>
    </r>
  </si>
  <si>
    <r>
      <rPr>
        <b/>
        <sz val="11"/>
        <color theme="1"/>
        <rFont val="Calibri"/>
        <family val="2"/>
        <scheme val="minor"/>
      </rPr>
      <t xml:space="preserve">Frontage: </t>
    </r>
    <r>
      <rPr>
        <sz val="11"/>
        <color theme="1"/>
        <rFont val="Calibri"/>
        <family val="2"/>
        <scheme val="minor"/>
      </rPr>
      <t>The land between the building line and curb, basically the area that comprises the public sidewalk</t>
    </r>
  </si>
  <si>
    <r>
      <rPr>
        <b/>
        <sz val="11"/>
        <color theme="1"/>
        <rFont val="Calibri"/>
        <family val="2"/>
        <scheme val="minor"/>
      </rPr>
      <t>Bi-weekly:</t>
    </r>
    <r>
      <rPr>
        <sz val="11"/>
        <color theme="1"/>
        <rFont val="Calibri"/>
        <family val="2"/>
        <scheme val="minor"/>
      </rPr>
      <t xml:space="preserve"> DSNY collects three times per week, typically  Monday/Thursday, Tuesday/Friday or Wednesday/Saturday</t>
    </r>
  </si>
  <si>
    <r>
      <rPr>
        <b/>
        <sz val="11"/>
        <color theme="1"/>
        <rFont val="Calibri"/>
        <family val="2"/>
        <scheme val="minor"/>
      </rPr>
      <t>Tri-weekly:</t>
    </r>
    <r>
      <rPr>
        <sz val="11"/>
        <color theme="1"/>
        <rFont val="Calibri"/>
        <family val="2"/>
        <scheme val="minor"/>
      </rPr>
      <t xml:space="preserve"> DSNY collects two times per week, typically Monday/Wednesday/Friday or Tuesday/Thursday/Saturday</t>
    </r>
  </si>
  <si>
    <r>
      <rPr>
        <b/>
        <sz val="11"/>
        <rFont val="Calibri"/>
        <family val="2"/>
        <scheme val="minor"/>
      </rPr>
      <t xml:space="preserve">Loose: </t>
    </r>
    <r>
      <rPr>
        <sz val="11"/>
        <rFont val="Calibri"/>
        <family val="2"/>
        <scheme val="minor"/>
      </rPr>
      <t>Material that is put into a bag without any volume reduction or compaction. An average loose bag is approximately 2 feet x 2 feet.</t>
    </r>
  </si>
  <si>
    <r>
      <rPr>
        <b/>
        <sz val="11"/>
        <rFont val="Calibri"/>
        <family val="2"/>
        <scheme val="minor"/>
      </rPr>
      <t>Compacted:</t>
    </r>
    <r>
      <rPr>
        <sz val="11"/>
        <rFont val="Calibri"/>
        <family val="2"/>
        <scheme val="minor"/>
      </rPr>
      <t xml:space="preserve"> Material that is put into a bag and has been compacted, typically using an internal trash compactor at the bottom of a trash chute. An average compacted bag, commonly called a "sausage bag," is approximately 2 feet by 4 feet.</t>
    </r>
  </si>
  <si>
    <r>
      <rPr>
        <b/>
        <sz val="11"/>
        <color theme="1"/>
        <rFont val="Calibri"/>
        <family val="2"/>
        <scheme val="minor"/>
      </rPr>
      <t>To complete the Calculator:</t>
    </r>
    <r>
      <rPr>
        <sz val="11"/>
        <color theme="1"/>
        <rFont val="Calibri"/>
        <family val="2"/>
        <scheme val="minor"/>
      </rPr>
      <t xml:space="preserve"> please indicate in the yellow highlighted sections the number of units in your proposed building.</t>
    </r>
  </si>
  <si>
    <t>The Calculator will show the estimated weekly weight that will be generated by the building, the number of 30 cubic yard containers recommended for large buildings and the estimated square footage of space the bags will take up along the building's frontage for material set out curbside.</t>
  </si>
  <si>
    <r>
      <rPr>
        <b/>
        <sz val="11"/>
        <color theme="1"/>
        <rFont val="Calibri"/>
        <family val="2"/>
        <scheme val="minor"/>
      </rPr>
      <t>Waste generation:</t>
    </r>
    <r>
      <rPr>
        <sz val="11"/>
        <color theme="1"/>
        <rFont val="Calibri"/>
        <family val="2"/>
        <scheme val="minor"/>
      </rPr>
      <t xml:space="preserve"> This calculator assumes an estimate of 3.5 pounds per person per day. This estimate is based on a combination of sources from DSNY, EPA and other jurisdictions.</t>
    </r>
  </si>
  <si>
    <r>
      <rPr>
        <b/>
        <sz val="11"/>
        <color theme="1"/>
        <rFont val="Calibri"/>
        <family val="2"/>
        <scheme val="minor"/>
      </rPr>
      <t>Trash Collection Frequency:</t>
    </r>
    <r>
      <rPr>
        <sz val="11"/>
        <color theme="1"/>
        <rFont val="Calibri"/>
        <family val="2"/>
        <scheme val="minor"/>
      </rPr>
      <t xml:space="preserve"> DSNY collects trash or 3 times per week depending on the neighborhood. Check your collection schedule at </t>
    </r>
    <r>
      <rPr>
        <u/>
        <sz val="11"/>
        <color theme="1"/>
        <rFont val="Calibri"/>
        <family val="2"/>
        <scheme val="minor"/>
      </rPr>
      <t>http://on.nyc.gov/collectionday</t>
    </r>
  </si>
  <si>
    <r>
      <rPr>
        <b/>
        <sz val="11"/>
        <color theme="1"/>
        <rFont val="Calibri"/>
        <family val="2"/>
        <scheme val="minor"/>
      </rPr>
      <t>Roll on/Roll off Container:</t>
    </r>
    <r>
      <rPr>
        <sz val="11"/>
        <color theme="1"/>
        <rFont val="Calibri"/>
        <family val="2"/>
        <scheme val="minor"/>
      </rPr>
      <t xml:space="preserve"> This is usually a 30-cu.yd. external self-contained unit that utilizes a metal ram that crushes and condenses the material, allowing for a greater amount of material to be disposed of in the unit at a single time. This is a container that is serviced by a specialized truck that takes entire container and returns an empty one. These containers can be compacting - typical for trash, or open top - typical for bulk or recyclables.</t>
    </r>
  </si>
  <si>
    <r>
      <rPr>
        <b/>
        <sz val="11"/>
        <color theme="1"/>
        <rFont val="Calibri"/>
        <family val="2"/>
        <scheme val="minor"/>
      </rPr>
      <t xml:space="preserve">Recyclables calculation: </t>
    </r>
    <r>
      <rPr>
        <sz val="11"/>
        <color theme="1"/>
        <rFont val="Calibri"/>
        <family val="2"/>
        <scheme val="minor"/>
      </rPr>
      <t>DSNY conducts a waste characterization study (WCS) every 5-10 years to understand waste disposal habits of NYC residents and the composition of the waste stream including trash and recyclables. Based on DSNY's 2017 WCS, 17% of residential waste is Paper/Cardboard recycling and 17% of residential waste is Metal/Glass/Plastic/Carton recycling.  We assume a 70% capture rate of recyclables in this calculator. In other words, 12% of residential waste gets sorted for Paper/Cardboard recycling and 12% of residential waste gets sorted for Metal/Glass/Plastic/Carton recycling.</t>
    </r>
  </si>
  <si>
    <t>Trash</t>
  </si>
  <si>
    <t>"Containerization Recommendations" Section</t>
  </si>
  <si>
    <t>Recommended # of Roll On / Roll Off Compacting Containers</t>
  </si>
  <si>
    <t>Curbside Recycling 1x / Week</t>
  </si>
  <si>
    <t>Height - Feet</t>
  </si>
  <si>
    <t>Width - Feet</t>
  </si>
  <si>
    <t>Length - Feet</t>
  </si>
  <si>
    <t>If Picked Up Tri-Weekly</t>
  </si>
  <si>
    <t>If Picked Up Bi-Weekly</t>
  </si>
  <si>
    <t># of Units</t>
  </si>
  <si>
    <t># of Residents</t>
  </si>
  <si>
    <t>Estimated Occupancy Per Unit</t>
  </si>
  <si>
    <t>2 Residents</t>
  </si>
  <si>
    <t>3 Residents</t>
  </si>
  <si>
    <t>4 Residents</t>
  </si>
  <si>
    <t>Bulk Items</t>
  </si>
  <si>
    <t>Loose</t>
  </si>
  <si>
    <t>Compacted</t>
  </si>
  <si>
    <r>
      <rPr>
        <b/>
        <sz val="11"/>
        <rFont val="Calibri"/>
        <family val="2"/>
        <scheme val="minor"/>
      </rPr>
      <t xml:space="preserve">Bulk Items: </t>
    </r>
    <r>
      <rPr>
        <sz val="11"/>
        <rFont val="Calibri"/>
        <family val="2"/>
        <scheme val="minor"/>
      </rPr>
      <t>This refers to large items, such as discarded mattresses and furniture that cannot be recycled. Large residential devleopments will have regular move-ins and move-outs each month generating bulky waste.</t>
    </r>
  </si>
  <si>
    <t>Studio &amp; 1 Bedroom</t>
  </si>
  <si>
    <t>2 Bedroom</t>
  </si>
  <si>
    <t>3 Bedroom</t>
  </si>
  <si>
    <t>NOTE: A container may replace curbside service for a particular waste stream if the volume is large enough.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</si>
</sst>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Calibri"/>
      <family val="2"/>
      <scheme val="minor"/>
    </font>
    <font>
      <sz val="11"/>
      <color rgb="FFFF0000"/>
      <name val="Calibri"/>
      <family val="2"/>
      <scheme val="minor"/>
    </font>
    <font>
      <b/>
      <sz val="11"/>
      <color theme="1"/>
      <name val="Calibri"/>
      <family val="2"/>
      <scheme val="minor"/>
    </font>
    <font>
      <sz val="12"/>
      <color theme="1"/>
      <name val="Calibri"/>
      <family val="2"/>
      <scheme val="minor"/>
    </font>
    <font>
      <sz val="14"/>
      <color theme="1"/>
      <name val="Calibri"/>
      <family val="2"/>
      <scheme val="minor"/>
    </font>
    <font>
      <sz val="20"/>
      <color theme="1"/>
      <name val="Calibri"/>
      <family val="2"/>
      <scheme val="minor"/>
    </font>
    <font>
      <b/>
      <sz val="14"/>
      <color theme="1"/>
      <name val="Calibri"/>
      <family val="2"/>
      <scheme val="minor"/>
    </font>
    <font>
      <b/>
      <sz val="14"/>
      <color rgb="FFFF0000"/>
      <name val="Calibri"/>
      <family val="2"/>
      <scheme val="minor"/>
    </font>
    <font>
      <b/>
      <sz val="12"/>
      <color theme="1"/>
      <name val="Calibri"/>
      <family val="2"/>
      <scheme val="minor"/>
    </font>
    <font>
      <sz val="11"/>
      <name val="Calibri"/>
      <family val="2"/>
      <scheme val="minor"/>
    </font>
    <font>
      <b/>
      <sz val="11"/>
      <color theme="0"/>
      <name val="Calibri"/>
      <family val="2"/>
      <scheme val="minor"/>
    </font>
    <font>
      <sz val="11"/>
      <color theme="0"/>
      <name val="Calibri"/>
      <family val="2"/>
      <scheme val="minor"/>
    </font>
    <font>
      <b/>
      <sz val="11"/>
      <name val="Calibri"/>
      <family val="2"/>
      <scheme val="minor"/>
    </font>
    <font>
      <i/>
      <sz val="11"/>
      <color theme="1" tint="0.499984740745262"/>
      <name val="Calibri"/>
      <family val="2"/>
      <scheme val="minor"/>
    </font>
    <font>
      <b/>
      <sz val="20"/>
      <name val="Calibri"/>
      <family val="2"/>
      <scheme val="minor"/>
    </font>
    <font>
      <i/>
      <sz val="11"/>
      <name val="Calibri"/>
      <family val="2"/>
      <scheme val="minor"/>
    </font>
    <font>
      <b/>
      <sz val="12"/>
      <name val="Calibri"/>
      <family val="2"/>
      <scheme val="minor"/>
    </font>
    <font>
      <sz val="12"/>
      <name val="Calibri"/>
      <family val="2"/>
      <scheme val="minor"/>
    </font>
    <font>
      <i/>
      <sz val="10"/>
      <color theme="1"/>
      <name val="Calibri"/>
      <family val="2"/>
      <scheme val="minor"/>
    </font>
    <font>
      <u/>
      <sz val="11"/>
      <color theme="1"/>
      <name val="Calibri"/>
      <family val="2"/>
      <scheme val="minor"/>
    </font>
    <font>
      <b/>
      <sz val="18"/>
      <color theme="1"/>
      <name val="Calibri"/>
      <family val="2"/>
      <scheme val="minor"/>
    </font>
    <font>
      <sz val="11"/>
      <color rgb="FF000000"/>
      <name val="Calibri"/>
      <family val="2"/>
      <scheme val="minor"/>
    </font>
  </fonts>
  <fills count="13">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9" tint="-0.249977111117893"/>
        <bgColor indexed="64"/>
      </patternFill>
    </fill>
    <fill>
      <patternFill patternType="solid">
        <fgColor rgb="FF92D050"/>
        <bgColor indexed="64"/>
      </patternFill>
    </fill>
    <fill>
      <patternFill patternType="solid">
        <fgColor theme="9"/>
        <bgColor indexed="64"/>
      </patternFill>
    </fill>
    <fill>
      <patternFill patternType="solid">
        <fgColor theme="8" tint="-0.249977111117893"/>
        <bgColor indexed="64"/>
      </patternFill>
    </fill>
    <fill>
      <patternFill patternType="solid">
        <fgColor theme="1" tint="0.34998626667073579"/>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0"/>
        <bgColor indexed="64"/>
      </patternFill>
    </fill>
  </fills>
  <borders count="15">
    <border>
      <left/>
      <right/>
      <top/>
      <bottom/>
      <diagonal/>
    </border>
    <border>
      <left/>
      <right/>
      <top style="medium">
        <color indexed="64"/>
      </top>
      <bottom/>
      <diagonal/>
    </border>
    <border>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110">
    <xf numFmtId="0" fontId="0" fillId="0" borderId="0" xfId="0"/>
    <xf numFmtId="0" fontId="6" fillId="2" borderId="0" xfId="0" applyFont="1" applyFill="1" applyAlignment="1">
      <alignment vertical="center"/>
    </xf>
    <xf numFmtId="0" fontId="0" fillId="2" borderId="0" xfId="0" applyFill="1" applyAlignment="1">
      <alignment vertical="center"/>
    </xf>
    <xf numFmtId="0" fontId="0" fillId="0" borderId="1" xfId="0" applyBorder="1" applyAlignment="1">
      <alignment horizontal="left" vertical="center" wrapText="1"/>
    </xf>
    <xf numFmtId="0" fontId="0" fillId="0" borderId="0" xfId="0" applyBorder="1" applyAlignment="1">
      <alignment vertical="center" wrapText="1"/>
    </xf>
    <xf numFmtId="0" fontId="0" fillId="0" borderId="0" xfId="0" applyBorder="1" applyAlignment="1">
      <alignment vertical="center"/>
    </xf>
    <xf numFmtId="0" fontId="2" fillId="0" borderId="0" xfId="0" applyFont="1" applyBorder="1" applyAlignment="1">
      <alignment vertical="center"/>
    </xf>
    <xf numFmtId="0" fontId="2" fillId="2" borderId="0" xfId="0" applyFont="1" applyFill="1" applyBorder="1" applyAlignment="1">
      <alignment vertical="center" wrapText="1"/>
    </xf>
    <xf numFmtId="0" fontId="0" fillId="2" borderId="0" xfId="0" applyFill="1" applyBorder="1" applyAlignment="1">
      <alignment vertical="center" wrapText="1"/>
    </xf>
    <xf numFmtId="0" fontId="0" fillId="2" borderId="0" xfId="0" applyFill="1" applyBorder="1" applyAlignment="1">
      <alignment vertical="center"/>
    </xf>
    <xf numFmtId="0" fontId="6" fillId="2" borderId="0" xfId="0" applyFont="1" applyFill="1" applyBorder="1" applyAlignment="1">
      <alignment vertical="center"/>
    </xf>
    <xf numFmtId="0" fontId="2" fillId="2" borderId="0" xfId="0" applyFont="1" applyFill="1" applyBorder="1" applyAlignment="1">
      <alignment horizontal="center" vertical="center"/>
    </xf>
    <xf numFmtId="0" fontId="0" fillId="2" borderId="0" xfId="0" applyFont="1" applyFill="1" applyBorder="1" applyAlignment="1">
      <alignment vertical="center"/>
    </xf>
    <xf numFmtId="0" fontId="13" fillId="2" borderId="0" xfId="0" applyFont="1" applyFill="1" applyBorder="1" applyAlignment="1">
      <alignment vertical="center"/>
    </xf>
    <xf numFmtId="0" fontId="10" fillId="2" borderId="0" xfId="0" applyFont="1" applyFill="1" applyBorder="1" applyAlignment="1">
      <alignment horizontal="center" vertical="center"/>
    </xf>
    <xf numFmtId="0" fontId="11" fillId="7" borderId="0"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9" fillId="2" borderId="0" xfId="0" applyFont="1" applyFill="1" applyBorder="1" applyAlignment="1">
      <alignment vertical="center"/>
    </xf>
    <xf numFmtId="0" fontId="12" fillId="2" borderId="0" xfId="0" applyFont="1" applyFill="1" applyBorder="1" applyAlignment="1">
      <alignment vertical="center"/>
    </xf>
    <xf numFmtId="0" fontId="0" fillId="2" borderId="0" xfId="0" applyFont="1" applyFill="1" applyBorder="1" applyAlignment="1">
      <alignment horizontal="center" vertical="center"/>
    </xf>
    <xf numFmtId="0" fontId="2" fillId="2" borderId="0" xfId="0" applyFont="1" applyFill="1" applyBorder="1" applyAlignment="1">
      <alignment horizontal="center" vertical="center" wrapText="1"/>
    </xf>
    <xf numFmtId="0" fontId="0" fillId="0" borderId="0" xfId="0" applyFill="1" applyAlignment="1">
      <alignment vertical="center"/>
    </xf>
    <xf numFmtId="0" fontId="1" fillId="0" borderId="0" xfId="0" applyFont="1" applyFill="1" applyAlignment="1">
      <alignment vertical="center"/>
    </xf>
    <xf numFmtId="0" fontId="0" fillId="0" borderId="0" xfId="0" applyFill="1" applyBorder="1" applyAlignment="1">
      <alignment vertical="center"/>
    </xf>
    <xf numFmtId="0" fontId="1" fillId="0" borderId="0" xfId="0" applyFont="1" applyFill="1" applyBorder="1" applyAlignment="1">
      <alignment vertical="center"/>
    </xf>
    <xf numFmtId="0" fontId="11" fillId="4" borderId="0" xfId="0" applyFont="1" applyFill="1" applyBorder="1" applyAlignment="1">
      <alignment horizontal="center" vertical="center" wrapText="1"/>
    </xf>
    <xf numFmtId="0" fontId="1" fillId="0" borderId="0" xfId="0" applyFont="1" applyBorder="1" applyAlignment="1">
      <alignment vertical="center"/>
    </xf>
    <xf numFmtId="0" fontId="15" fillId="2" borderId="0" xfId="0" applyFont="1" applyFill="1" applyBorder="1" applyAlignment="1">
      <alignment vertical="center"/>
    </xf>
    <xf numFmtId="0" fontId="0" fillId="0" borderId="0" xfId="0" applyBorder="1" applyAlignment="1">
      <alignment horizontal="left" vertical="center" wrapText="1"/>
    </xf>
    <xf numFmtId="0" fontId="0" fillId="0" borderId="0" xfId="0" applyAlignment="1">
      <alignment vertical="center" wrapText="1"/>
    </xf>
    <xf numFmtId="0" fontId="0" fillId="0" borderId="0" xfId="0" applyFont="1" applyAlignment="1">
      <alignment vertical="center" wrapText="1"/>
    </xf>
    <xf numFmtId="0" fontId="5" fillId="5" borderId="3" xfId="0" applyFont="1" applyFill="1" applyBorder="1" applyAlignment="1">
      <alignment horizontal="center"/>
    </xf>
    <xf numFmtId="0" fontId="18" fillId="0" borderId="0" xfId="0" applyFont="1" applyFill="1" applyAlignment="1">
      <alignment horizontal="right" vertical="center"/>
    </xf>
    <xf numFmtId="0" fontId="7" fillId="0" borderId="0" xfId="0" applyFont="1" applyFill="1" applyAlignment="1">
      <alignment vertical="center"/>
    </xf>
    <xf numFmtId="0" fontId="1" fillId="0" borderId="0" xfId="0" applyFont="1" applyAlignment="1">
      <alignment horizontal="left" vertical="center" indent="1"/>
    </xf>
    <xf numFmtId="0" fontId="9" fillId="0" borderId="1" xfId="0" applyFont="1" applyBorder="1" applyAlignment="1">
      <alignment horizontal="left" vertical="center" wrapText="1"/>
    </xf>
    <xf numFmtId="0" fontId="9" fillId="0" borderId="0" xfId="0" applyFont="1" applyAlignment="1">
      <alignment vertical="center" wrapText="1"/>
    </xf>
    <xf numFmtId="0" fontId="9" fillId="0" borderId="0" xfId="0" applyFont="1" applyBorder="1" applyAlignment="1">
      <alignment vertical="center" wrapText="1"/>
    </xf>
    <xf numFmtId="0" fontId="6" fillId="0" borderId="2" xfId="0" applyFont="1" applyBorder="1" applyAlignment="1">
      <alignment vertical="center" wrapText="1"/>
    </xf>
    <xf numFmtId="0" fontId="6" fillId="0" borderId="4" xfId="0" applyFont="1" applyBorder="1" applyAlignment="1">
      <alignment vertical="center" wrapText="1"/>
    </xf>
    <xf numFmtId="0" fontId="2" fillId="2" borderId="0" xfId="0" applyFont="1" applyFill="1" applyBorder="1" applyAlignment="1">
      <alignment horizontal="center" vertical="center"/>
    </xf>
    <xf numFmtId="0" fontId="10" fillId="8" borderId="0" xfId="0" applyFont="1" applyFill="1" applyBorder="1" applyAlignment="1">
      <alignment horizontal="center" vertical="center"/>
    </xf>
    <xf numFmtId="0" fontId="0" fillId="2" borderId="0" xfId="0" applyFont="1" applyFill="1" applyBorder="1" applyAlignment="1">
      <alignment horizontal="center" vertical="center"/>
    </xf>
    <xf numFmtId="0" fontId="0" fillId="0" borderId="0" xfId="0" applyBorder="1" applyAlignment="1">
      <alignment horizontal="center" vertical="center" wrapText="1"/>
    </xf>
    <xf numFmtId="0" fontId="2" fillId="0" borderId="0" xfId="0" applyFont="1" applyBorder="1" applyAlignment="1">
      <alignment horizontal="center" vertical="center" wrapText="1"/>
    </xf>
    <xf numFmtId="0" fontId="0" fillId="2" borderId="0" xfId="0" applyFill="1" applyBorder="1" applyAlignment="1">
      <alignment horizontal="center" vertical="center" wrapText="1"/>
    </xf>
    <xf numFmtId="0" fontId="2" fillId="0" borderId="0" xfId="0" applyFont="1" applyBorder="1" applyAlignment="1">
      <alignment horizontal="center" vertical="center"/>
    </xf>
    <xf numFmtId="0" fontId="0" fillId="2" borderId="0" xfId="0" applyFill="1" applyBorder="1" applyAlignment="1">
      <alignment horizontal="center" vertical="center"/>
    </xf>
    <xf numFmtId="0" fontId="9" fillId="2" borderId="0" xfId="0" applyFont="1" applyFill="1" applyBorder="1" applyAlignment="1">
      <alignment horizontal="center" vertical="center"/>
    </xf>
    <xf numFmtId="0" fontId="0" fillId="0" borderId="0" xfId="0" applyBorder="1" applyAlignment="1">
      <alignment horizontal="center" vertical="center"/>
    </xf>
    <xf numFmtId="0" fontId="0" fillId="0" borderId="0" xfId="0" applyFont="1" applyBorder="1" applyAlignment="1">
      <alignment horizontal="center" vertical="center"/>
    </xf>
    <xf numFmtId="2" fontId="2" fillId="0" borderId="0" xfId="0" applyNumberFormat="1" applyFont="1" applyBorder="1" applyAlignment="1">
      <alignment horizontal="center" vertical="center"/>
    </xf>
    <xf numFmtId="2" fontId="2" fillId="11" borderId="0" xfId="0" applyNumberFormat="1" applyFont="1" applyFill="1" applyBorder="1" applyAlignment="1">
      <alignment horizontal="center" vertical="center"/>
    </xf>
    <xf numFmtId="2" fontId="0" fillId="2" borderId="0" xfId="0" applyNumberFormat="1" applyFill="1" applyBorder="1" applyAlignment="1">
      <alignment horizontal="center" vertical="center"/>
    </xf>
    <xf numFmtId="2" fontId="2" fillId="9" borderId="0" xfId="0" applyNumberFormat="1" applyFont="1" applyFill="1" applyBorder="1" applyAlignment="1">
      <alignment horizontal="center" vertical="center"/>
    </xf>
    <xf numFmtId="2" fontId="2" fillId="10" borderId="0" xfId="0" applyNumberFormat="1" applyFont="1" applyFill="1" applyBorder="1" applyAlignment="1">
      <alignment horizontal="center" vertical="center"/>
    </xf>
    <xf numFmtId="0" fontId="0" fillId="11" borderId="0" xfId="0" applyFill="1" applyBorder="1" applyAlignment="1">
      <alignment horizontal="center" vertical="center"/>
    </xf>
    <xf numFmtId="0" fontId="9" fillId="9" borderId="0" xfId="0" applyFont="1" applyFill="1" applyBorder="1" applyAlignment="1">
      <alignment horizontal="center" vertical="center"/>
    </xf>
    <xf numFmtId="0" fontId="9" fillId="10" borderId="0" xfId="0" applyFont="1" applyFill="1" applyBorder="1" applyAlignment="1">
      <alignment horizontal="center" vertical="center"/>
    </xf>
    <xf numFmtId="2" fontId="0" fillId="11" borderId="0" xfId="0" applyNumberFormat="1" applyFont="1" applyFill="1" applyBorder="1" applyAlignment="1">
      <alignment horizontal="center" vertical="center"/>
    </xf>
    <xf numFmtId="2" fontId="0" fillId="9" borderId="0" xfId="0" applyNumberFormat="1" applyFont="1" applyFill="1" applyBorder="1" applyAlignment="1">
      <alignment horizontal="center" vertical="center"/>
    </xf>
    <xf numFmtId="2" fontId="0" fillId="10" borderId="0" xfId="0" applyNumberFormat="1" applyFont="1" applyFill="1" applyBorder="1" applyAlignment="1">
      <alignment horizontal="center" vertical="center"/>
    </xf>
    <xf numFmtId="0" fontId="1" fillId="2" borderId="0" xfId="0" applyFont="1" applyFill="1" applyBorder="1" applyAlignment="1">
      <alignment horizontal="center" vertical="center"/>
    </xf>
    <xf numFmtId="0" fontId="1" fillId="0" borderId="0" xfId="0" applyFont="1" applyBorder="1" applyAlignment="1">
      <alignment horizontal="center" vertical="center" wrapText="1"/>
    </xf>
    <xf numFmtId="0" fontId="1" fillId="2" borderId="0" xfId="0" applyFont="1" applyFill="1" applyBorder="1" applyAlignment="1">
      <alignment horizontal="center" vertical="center" wrapText="1"/>
    </xf>
    <xf numFmtId="0" fontId="1" fillId="11" borderId="0" xfId="0" applyFont="1" applyFill="1" applyBorder="1" applyAlignment="1">
      <alignment horizontal="center" vertical="center"/>
    </xf>
    <xf numFmtId="0" fontId="1" fillId="9" borderId="0" xfId="0" applyFont="1" applyFill="1" applyBorder="1" applyAlignment="1">
      <alignment horizontal="center" vertical="center"/>
    </xf>
    <xf numFmtId="2" fontId="1" fillId="10" borderId="0" xfId="0" applyNumberFormat="1" applyFont="1" applyFill="1" applyBorder="1" applyAlignment="1">
      <alignment horizontal="center" vertical="center"/>
    </xf>
    <xf numFmtId="1" fontId="20" fillId="11" borderId="0" xfId="0" applyNumberFormat="1" applyFont="1" applyFill="1" applyBorder="1" applyAlignment="1">
      <alignment horizontal="center" vertical="center"/>
    </xf>
    <xf numFmtId="1" fontId="20" fillId="9" borderId="0" xfId="0" applyNumberFormat="1" applyFont="1" applyFill="1" applyBorder="1" applyAlignment="1">
      <alignment horizontal="center" vertical="center"/>
    </xf>
    <xf numFmtId="1" fontId="20" fillId="10" borderId="0" xfId="0" applyNumberFormat="1" applyFont="1" applyFill="1" applyBorder="1" applyAlignment="1">
      <alignment horizontal="center" vertical="center"/>
    </xf>
    <xf numFmtId="2" fontId="9" fillId="2" borderId="0" xfId="0" applyNumberFormat="1" applyFont="1" applyFill="1" applyBorder="1" applyAlignment="1">
      <alignment horizontal="center" vertical="center"/>
    </xf>
    <xf numFmtId="2" fontId="0" fillId="2" borderId="0" xfId="0" applyNumberFormat="1" applyFont="1" applyFill="1" applyBorder="1" applyAlignment="1">
      <alignment horizontal="center" vertical="center"/>
    </xf>
    <xf numFmtId="2" fontId="2" fillId="2" borderId="0" xfId="0" applyNumberFormat="1" applyFont="1" applyFill="1" applyBorder="1" applyAlignment="1">
      <alignment horizontal="center" vertical="center"/>
    </xf>
    <xf numFmtId="1" fontId="0" fillId="2" borderId="0" xfId="0" applyNumberFormat="1" applyFont="1" applyFill="1" applyBorder="1" applyAlignment="1">
      <alignment horizontal="center" vertical="center"/>
    </xf>
    <xf numFmtId="1" fontId="0" fillId="2" borderId="0" xfId="0" applyNumberFormat="1" applyFill="1" applyBorder="1" applyAlignment="1">
      <alignment horizontal="center" vertical="center"/>
    </xf>
    <xf numFmtId="0" fontId="0" fillId="3" borderId="0" xfId="0" applyFill="1" applyBorder="1" applyAlignment="1" applyProtection="1">
      <alignment horizontal="center" vertical="center" wrapText="1"/>
      <protection locked="0"/>
    </xf>
    <xf numFmtId="1" fontId="0" fillId="11" borderId="0" xfId="0" applyNumberFormat="1" applyFill="1" applyBorder="1" applyAlignment="1">
      <alignment horizontal="center" vertical="center"/>
    </xf>
    <xf numFmtId="1" fontId="0" fillId="9" borderId="0" xfId="0" applyNumberFormat="1" applyFill="1" applyBorder="1" applyAlignment="1">
      <alignment horizontal="center" vertical="center"/>
    </xf>
    <xf numFmtId="1" fontId="0" fillId="10" borderId="0" xfId="0" applyNumberFormat="1" applyFill="1" applyBorder="1" applyAlignment="1">
      <alignment horizontal="center" vertical="center"/>
    </xf>
    <xf numFmtId="3" fontId="0" fillId="0" borderId="0" xfId="0" applyNumberFormat="1" applyFont="1" applyBorder="1" applyAlignment="1">
      <alignment horizontal="center" vertical="center"/>
    </xf>
    <xf numFmtId="3" fontId="0" fillId="11" borderId="0" xfId="0" applyNumberFormat="1" applyFont="1" applyFill="1" applyBorder="1" applyAlignment="1">
      <alignment horizontal="center" vertical="center"/>
    </xf>
    <xf numFmtId="3" fontId="0" fillId="9" borderId="0" xfId="0" applyNumberFormat="1" applyFont="1" applyFill="1" applyBorder="1" applyAlignment="1">
      <alignment horizontal="center" vertical="center"/>
    </xf>
    <xf numFmtId="3" fontId="0" fillId="10" borderId="0" xfId="0" applyNumberFormat="1" applyFont="1" applyFill="1" applyBorder="1" applyAlignment="1">
      <alignment horizontal="center" vertical="center"/>
    </xf>
    <xf numFmtId="4" fontId="0" fillId="11" borderId="0" xfId="0" applyNumberFormat="1" applyFont="1" applyFill="1" applyBorder="1" applyAlignment="1">
      <alignment horizontal="center" vertical="center"/>
    </xf>
    <xf numFmtId="4" fontId="0" fillId="10" borderId="0" xfId="0" applyNumberFormat="1" applyFont="1" applyFill="1" applyBorder="1" applyAlignment="1">
      <alignment horizontal="center" vertical="center"/>
    </xf>
    <xf numFmtId="4" fontId="0" fillId="9" borderId="0" xfId="0" applyNumberFormat="1" applyFont="1" applyFill="1" applyBorder="1" applyAlignment="1">
      <alignment horizontal="center" vertical="center"/>
    </xf>
    <xf numFmtId="0" fontId="2" fillId="0" borderId="0" xfId="0" applyNumberFormat="1" applyFont="1" applyBorder="1" applyAlignment="1">
      <alignment horizontal="center" vertical="center" wrapText="1"/>
    </xf>
    <xf numFmtId="0" fontId="0" fillId="0" borderId="0" xfId="0" applyNumberFormat="1" applyBorder="1" applyAlignment="1">
      <alignment horizontal="center" vertical="center" wrapText="1"/>
    </xf>
    <xf numFmtId="1" fontId="20" fillId="12" borderId="0" xfId="0" applyNumberFormat="1" applyFont="1" applyFill="1" applyBorder="1" applyAlignment="1">
      <alignment horizontal="center" vertical="center"/>
    </xf>
    <xf numFmtId="0" fontId="8" fillId="2" borderId="0" xfId="0" applyFont="1" applyFill="1" applyBorder="1" applyAlignment="1">
      <alignment horizontal="left" vertical="center" wrapText="1"/>
    </xf>
    <xf numFmtId="0" fontId="14" fillId="6" borderId="0" xfId="0" applyFont="1" applyFill="1" applyAlignment="1">
      <alignment horizontal="center" vertical="center"/>
    </xf>
    <xf numFmtId="0" fontId="2" fillId="2" borderId="0" xfId="0" applyFont="1" applyFill="1" applyBorder="1" applyAlignment="1">
      <alignment horizontal="center" vertical="center"/>
    </xf>
    <xf numFmtId="0" fontId="10" fillId="8" borderId="0" xfId="0" applyFont="1" applyFill="1" applyBorder="1" applyAlignment="1">
      <alignment horizontal="center" vertical="center"/>
    </xf>
    <xf numFmtId="0" fontId="8" fillId="2" borderId="0" xfId="0" applyFont="1" applyFill="1" applyBorder="1" applyAlignment="1">
      <alignment horizontal="left" vertical="center"/>
    </xf>
    <xf numFmtId="0" fontId="2" fillId="2" borderId="8"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11"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13"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0" fillId="2" borderId="5" xfId="0" applyFill="1" applyBorder="1" applyAlignment="1">
      <alignment horizontal="center" vertical="center" wrapText="1"/>
    </xf>
    <xf numFmtId="0" fontId="0" fillId="2" borderId="6" xfId="0" applyFill="1" applyBorder="1" applyAlignment="1">
      <alignment horizontal="center" vertical="center" wrapText="1"/>
    </xf>
    <xf numFmtId="0" fontId="0" fillId="2" borderId="7" xfId="0" applyFill="1" applyBorder="1" applyAlignment="1">
      <alignment horizontal="center" vertical="center" wrapText="1"/>
    </xf>
    <xf numFmtId="0" fontId="21" fillId="0" borderId="0" xfId="0" applyFont="1" applyAlignment="1">
      <alignmen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32369D-0CBF-44DA-B5A5-ED542F208354}">
  <sheetPr>
    <pageSetUpPr fitToPage="1"/>
  </sheetPr>
  <dimension ref="A1:M80"/>
  <sheetViews>
    <sheetView zoomScale="90" zoomScaleNormal="90" workbookViewId="0">
      <selection activeCell="D6" sqref="D6"/>
    </sheetView>
  </sheetViews>
  <sheetFormatPr defaultColWidth="9.140625" defaultRowHeight="15" x14ac:dyDescent="0.25"/>
  <cols>
    <col min="1" max="1" width="4.5703125" style="21" customWidth="1"/>
    <col min="2" max="2" width="20.28515625" style="21" customWidth="1"/>
    <col min="3" max="3" width="2.5703125" style="23" customWidth="1"/>
    <col min="4" max="4" width="15.5703125" style="21" customWidth="1"/>
    <col min="5" max="5" width="2.5703125" style="23" customWidth="1"/>
    <col min="6" max="6" width="15.5703125" style="21" customWidth="1"/>
    <col min="7" max="7" width="2.5703125" style="23" customWidth="1"/>
    <col min="8" max="8" width="15.5703125" style="21" customWidth="1"/>
    <col min="9" max="9" width="2.5703125" style="23" customWidth="1"/>
    <col min="10" max="10" width="15.5703125" style="21" customWidth="1"/>
    <col min="11" max="11" width="4.5703125" style="23" customWidth="1"/>
    <col min="12" max="12" width="9.5703125" style="21" customWidth="1"/>
    <col min="13" max="13" width="46.42578125" style="21" customWidth="1"/>
    <col min="14" max="16384" width="9.140625" style="21"/>
  </cols>
  <sheetData>
    <row r="1" spans="1:13" x14ac:dyDescent="0.25">
      <c r="K1" s="32" t="s">
        <v>19</v>
      </c>
    </row>
    <row r="2" spans="1:13" ht="36" customHeight="1" x14ac:dyDescent="0.25">
      <c r="A2" s="91" t="s">
        <v>20</v>
      </c>
      <c r="B2" s="91"/>
      <c r="C2" s="91"/>
      <c r="D2" s="91"/>
      <c r="E2" s="91"/>
      <c r="F2" s="91"/>
      <c r="G2" s="91"/>
      <c r="H2" s="91"/>
      <c r="I2" s="91"/>
      <c r="J2" s="91"/>
      <c r="K2" s="91"/>
      <c r="M2" s="33"/>
    </row>
    <row r="3" spans="1:13" s="23" customFormat="1" ht="11.65" customHeight="1" x14ac:dyDescent="0.25">
      <c r="A3" s="9"/>
      <c r="B3" s="7"/>
      <c r="C3" s="7"/>
      <c r="D3" s="7"/>
      <c r="E3" s="7"/>
      <c r="F3" s="7"/>
      <c r="G3" s="7"/>
      <c r="H3" s="7"/>
      <c r="I3" s="7"/>
      <c r="J3" s="9"/>
      <c r="K3" s="9"/>
      <c r="M3" s="24"/>
    </row>
    <row r="4" spans="1:13" ht="29.85" customHeight="1" x14ac:dyDescent="0.25">
      <c r="A4" s="2"/>
      <c r="B4" s="44" t="s">
        <v>3</v>
      </c>
      <c r="C4" s="20"/>
      <c r="D4" s="44" t="s">
        <v>44</v>
      </c>
      <c r="E4" s="20"/>
      <c r="F4" s="44" t="s">
        <v>45</v>
      </c>
      <c r="G4" s="7"/>
      <c r="H4" s="103" t="s">
        <v>46</v>
      </c>
      <c r="I4" s="104"/>
      <c r="J4" s="105"/>
      <c r="K4" s="9"/>
      <c r="M4" s="22"/>
    </row>
    <row r="5" spans="1:13" s="23" customFormat="1" ht="9.4" customHeight="1" x14ac:dyDescent="0.25">
      <c r="A5" s="9"/>
      <c r="B5" s="20"/>
      <c r="C5" s="20"/>
      <c r="D5" s="20"/>
      <c r="E5" s="20"/>
      <c r="F5" s="20"/>
      <c r="G5" s="7"/>
      <c r="H5" s="7"/>
      <c r="I5" s="7"/>
      <c r="J5" s="9"/>
      <c r="K5" s="9"/>
      <c r="M5" s="24"/>
    </row>
    <row r="6" spans="1:13" ht="15" customHeight="1" x14ac:dyDescent="0.25">
      <c r="A6" s="2"/>
      <c r="B6" s="43" t="s">
        <v>54</v>
      </c>
      <c r="C6" s="45"/>
      <c r="D6" s="76"/>
      <c r="E6" s="45"/>
      <c r="F6" s="88">
        <f>(D6*2)</f>
        <v>0</v>
      </c>
      <c r="G6" s="8"/>
      <c r="H6" s="106" t="s">
        <v>47</v>
      </c>
      <c r="I6" s="107"/>
      <c r="J6" s="108"/>
      <c r="K6" s="9"/>
    </row>
    <row r="7" spans="1:13" s="23" customFormat="1" ht="9" customHeight="1" x14ac:dyDescent="0.25">
      <c r="A7" s="9"/>
      <c r="B7" s="45"/>
      <c r="C7" s="45"/>
      <c r="D7" s="45"/>
      <c r="E7" s="45"/>
      <c r="F7" s="45"/>
      <c r="G7" s="8"/>
      <c r="H7" s="8"/>
      <c r="I7" s="8"/>
      <c r="J7" s="9"/>
      <c r="K7" s="9"/>
    </row>
    <row r="8" spans="1:13" x14ac:dyDescent="0.25">
      <c r="A8" s="2"/>
      <c r="B8" s="43" t="s">
        <v>55</v>
      </c>
      <c r="C8" s="45"/>
      <c r="D8" s="76"/>
      <c r="E8" s="45"/>
      <c r="F8" s="88">
        <f>(D8*3)</f>
        <v>0</v>
      </c>
      <c r="G8" s="8"/>
      <c r="H8" s="106" t="s">
        <v>48</v>
      </c>
      <c r="I8" s="107"/>
      <c r="J8" s="108"/>
      <c r="K8" s="9"/>
    </row>
    <row r="9" spans="1:13" s="23" customFormat="1" ht="10.15" customHeight="1" x14ac:dyDescent="0.25">
      <c r="A9" s="9"/>
      <c r="B9" s="45"/>
      <c r="C9" s="45"/>
      <c r="D9" s="45"/>
      <c r="E9" s="45"/>
      <c r="F9" s="45"/>
      <c r="G9" s="8"/>
      <c r="H9" s="8"/>
      <c r="I9" s="8"/>
      <c r="J9" s="9"/>
      <c r="K9" s="9"/>
    </row>
    <row r="10" spans="1:13" x14ac:dyDescent="0.25">
      <c r="A10" s="2"/>
      <c r="B10" s="43" t="s">
        <v>56</v>
      </c>
      <c r="C10" s="45"/>
      <c r="D10" s="76"/>
      <c r="E10" s="45"/>
      <c r="F10" s="88">
        <f>D10*4</f>
        <v>0</v>
      </c>
      <c r="G10" s="8"/>
      <c r="H10" s="106" t="s">
        <v>49</v>
      </c>
      <c r="I10" s="107"/>
      <c r="J10" s="108"/>
      <c r="K10" s="9"/>
    </row>
    <row r="11" spans="1:13" s="23" customFormat="1" ht="9.4" customHeight="1" x14ac:dyDescent="0.25">
      <c r="A11" s="9"/>
      <c r="B11" s="45"/>
      <c r="C11" s="45"/>
      <c r="D11" s="45"/>
      <c r="E11" s="45"/>
      <c r="F11" s="45"/>
      <c r="G11" s="8"/>
      <c r="H11" s="8"/>
      <c r="I11" s="8"/>
      <c r="J11" s="9"/>
      <c r="K11" s="9"/>
    </row>
    <row r="12" spans="1:13" x14ac:dyDescent="0.25">
      <c r="A12" s="2"/>
      <c r="B12" s="44" t="s">
        <v>2</v>
      </c>
      <c r="C12" s="20"/>
      <c r="D12" s="87">
        <f>SUM(D6,D8,D10)</f>
        <v>0</v>
      </c>
      <c r="E12" s="20"/>
      <c r="F12" s="87">
        <f>SUM(F6,F8,F10)</f>
        <v>0</v>
      </c>
      <c r="G12" s="7"/>
      <c r="H12" s="8"/>
      <c r="I12" s="8"/>
      <c r="J12" s="9"/>
      <c r="K12" s="9"/>
    </row>
    <row r="13" spans="1:13" s="23" customFormat="1" ht="9.4" customHeight="1" x14ac:dyDescent="0.25">
      <c r="A13" s="9"/>
      <c r="B13" s="9"/>
      <c r="C13" s="9"/>
      <c r="D13" s="9"/>
      <c r="E13" s="9"/>
      <c r="F13" s="9"/>
      <c r="G13" s="9"/>
      <c r="H13" s="9"/>
      <c r="I13" s="9"/>
      <c r="J13" s="9"/>
      <c r="K13" s="9"/>
    </row>
    <row r="14" spans="1:13" ht="27.75" customHeight="1" x14ac:dyDescent="0.25">
      <c r="A14" s="2"/>
      <c r="B14" s="1" t="s">
        <v>14</v>
      </c>
      <c r="C14" s="10"/>
      <c r="D14" s="2"/>
      <c r="E14" s="9"/>
      <c r="F14" s="2"/>
      <c r="G14" s="9"/>
      <c r="H14" s="2"/>
      <c r="I14" s="9"/>
      <c r="J14" s="2"/>
      <c r="K14" s="9"/>
    </row>
    <row r="15" spans="1:13" s="23" customFormat="1" ht="9.4" customHeight="1" x14ac:dyDescent="0.25">
      <c r="A15" s="9"/>
      <c r="B15" s="9"/>
      <c r="C15" s="9"/>
      <c r="D15" s="9"/>
      <c r="E15" s="9"/>
      <c r="F15" s="9"/>
      <c r="G15" s="9"/>
      <c r="H15" s="9"/>
      <c r="I15" s="9"/>
      <c r="J15" s="9"/>
      <c r="K15" s="9"/>
    </row>
    <row r="16" spans="1:13" s="23" customFormat="1" ht="30" x14ac:dyDescent="0.25">
      <c r="A16" s="9"/>
      <c r="B16" s="40"/>
      <c r="C16" s="40"/>
      <c r="D16" s="46" t="s">
        <v>11</v>
      </c>
      <c r="E16" s="40"/>
      <c r="F16" s="41" t="s">
        <v>35</v>
      </c>
      <c r="G16" s="14"/>
      <c r="H16" s="25" t="s">
        <v>9</v>
      </c>
      <c r="I16" s="16"/>
      <c r="J16" s="15" t="s">
        <v>7</v>
      </c>
      <c r="K16" s="16"/>
      <c r="M16" s="34"/>
    </row>
    <row r="17" spans="1:13" s="5" customFormat="1" ht="9.4" customHeight="1" x14ac:dyDescent="0.25">
      <c r="A17" s="9"/>
      <c r="B17" s="47"/>
      <c r="C17" s="47"/>
      <c r="D17" s="42"/>
      <c r="E17" s="42"/>
      <c r="F17" s="47"/>
      <c r="G17" s="47"/>
      <c r="H17" s="48"/>
      <c r="I17" s="48"/>
      <c r="J17" s="48"/>
      <c r="K17" s="17"/>
    </row>
    <row r="18" spans="1:13" s="5" customFormat="1" x14ac:dyDescent="0.25">
      <c r="A18" s="9"/>
      <c r="B18" s="49" t="s">
        <v>10</v>
      </c>
      <c r="C18" s="47"/>
      <c r="D18" s="80">
        <f>(F12*3.5)*7</f>
        <v>0</v>
      </c>
      <c r="E18" s="74"/>
      <c r="F18" s="81">
        <f>D18-H18-J18</f>
        <v>0</v>
      </c>
      <c r="G18" s="75"/>
      <c r="H18" s="82">
        <f>D18*0.12</f>
        <v>0</v>
      </c>
      <c r="I18" s="75"/>
      <c r="J18" s="83">
        <f>D18*0.12</f>
        <v>0</v>
      </c>
      <c r="K18" s="17"/>
    </row>
    <row r="19" spans="1:13" s="5" customFormat="1" ht="9.4" customHeight="1" x14ac:dyDescent="0.25">
      <c r="A19" s="9"/>
      <c r="B19" s="47"/>
      <c r="C19" s="47"/>
      <c r="D19" s="72"/>
      <c r="E19" s="72"/>
      <c r="F19" s="72"/>
      <c r="G19" s="53"/>
      <c r="H19" s="72"/>
      <c r="I19" s="53"/>
      <c r="J19" s="72"/>
      <c r="K19" s="17"/>
    </row>
    <row r="20" spans="1:13" s="5" customFormat="1" x14ac:dyDescent="0.25">
      <c r="A20" s="9"/>
      <c r="B20" s="49" t="s">
        <v>0</v>
      </c>
      <c r="C20" s="47"/>
      <c r="D20" s="51">
        <f>D18/2000</f>
        <v>0</v>
      </c>
      <c r="E20" s="73"/>
      <c r="F20" s="52">
        <f>F18/2000</f>
        <v>0</v>
      </c>
      <c r="G20" s="53"/>
      <c r="H20" s="54">
        <f>H18/2000</f>
        <v>0</v>
      </c>
      <c r="I20" s="53"/>
      <c r="J20" s="55">
        <f>J18/2000</f>
        <v>0</v>
      </c>
      <c r="K20" s="18"/>
    </row>
    <row r="21" spans="1:13" s="5" customFormat="1" ht="9.4" customHeight="1" x14ac:dyDescent="0.25">
      <c r="A21" s="9"/>
      <c r="B21" s="9"/>
      <c r="C21" s="9"/>
      <c r="D21" s="9"/>
      <c r="E21" s="9"/>
      <c r="F21" s="9"/>
      <c r="G21" s="9"/>
      <c r="H21" s="9"/>
      <c r="I21" s="9"/>
      <c r="J21" s="9"/>
      <c r="K21" s="9"/>
    </row>
    <row r="22" spans="1:13" ht="27.75" customHeight="1" x14ac:dyDescent="0.25">
      <c r="A22" s="2"/>
      <c r="B22" s="1" t="s">
        <v>6</v>
      </c>
      <c r="C22" s="10"/>
      <c r="D22" s="2"/>
      <c r="E22" s="9"/>
      <c r="F22" s="2"/>
      <c r="G22" s="9"/>
      <c r="H22" s="2"/>
      <c r="I22" s="9"/>
      <c r="J22" s="2"/>
      <c r="K22" s="9"/>
    </row>
    <row r="23" spans="1:13" s="23" customFormat="1" ht="9.4" customHeight="1" x14ac:dyDescent="0.25">
      <c r="A23" s="9"/>
      <c r="B23" s="9"/>
      <c r="C23" s="9"/>
      <c r="D23" s="9"/>
      <c r="E23" s="9"/>
      <c r="F23" s="9"/>
      <c r="G23" s="9"/>
      <c r="H23" s="9"/>
      <c r="I23" s="9"/>
      <c r="J23" s="9"/>
      <c r="K23" s="9"/>
    </row>
    <row r="24" spans="1:13" s="5" customFormat="1" ht="28.5" customHeight="1" x14ac:dyDescent="0.25">
      <c r="A24" s="9"/>
      <c r="B24" s="92"/>
      <c r="C24" s="40"/>
      <c r="D24" s="93" t="s">
        <v>35</v>
      </c>
      <c r="E24" s="93"/>
      <c r="F24" s="93"/>
      <c r="G24" s="14"/>
      <c r="H24" s="25" t="s">
        <v>9</v>
      </c>
      <c r="I24" s="16"/>
      <c r="J24" s="15" t="s">
        <v>7</v>
      </c>
      <c r="K24" s="16"/>
    </row>
    <row r="25" spans="1:13" s="5" customFormat="1" x14ac:dyDescent="0.25">
      <c r="A25" s="9"/>
      <c r="B25" s="92"/>
      <c r="C25" s="40"/>
      <c r="D25" s="56" t="s">
        <v>51</v>
      </c>
      <c r="E25" s="47"/>
      <c r="F25" s="56" t="s">
        <v>52</v>
      </c>
      <c r="G25" s="47"/>
      <c r="H25" s="57" t="s">
        <v>51</v>
      </c>
      <c r="I25" s="48"/>
      <c r="J25" s="58" t="s">
        <v>51</v>
      </c>
      <c r="K25" s="17"/>
    </row>
    <row r="26" spans="1:13" s="5" customFormat="1" ht="25.5" customHeight="1" x14ac:dyDescent="0.25">
      <c r="A26" s="9"/>
      <c r="B26" s="94" t="s">
        <v>5</v>
      </c>
      <c r="C26" s="94"/>
      <c r="D26" s="94"/>
      <c r="E26" s="94"/>
      <c r="F26" s="94"/>
      <c r="G26" s="94"/>
      <c r="H26" s="94"/>
      <c r="I26" s="94"/>
      <c r="J26" s="94"/>
      <c r="K26" s="11"/>
    </row>
    <row r="27" spans="1:13" s="5" customFormat="1" x14ac:dyDescent="0.25">
      <c r="A27" s="9"/>
      <c r="B27" s="50" t="s">
        <v>12</v>
      </c>
      <c r="C27" s="42"/>
      <c r="D27" s="84">
        <f>D18/30</f>
        <v>0</v>
      </c>
      <c r="E27" s="47"/>
      <c r="F27" s="84">
        <f>D27/2</f>
        <v>0</v>
      </c>
      <c r="G27" s="47"/>
      <c r="H27" s="86">
        <f>H18/40</f>
        <v>0</v>
      </c>
      <c r="I27" s="48"/>
      <c r="J27" s="85">
        <f>J18/40</f>
        <v>0</v>
      </c>
      <c r="K27" s="17"/>
      <c r="L27" s="6"/>
    </row>
    <row r="28" spans="1:13" s="5" customFormat="1" ht="9.4" customHeight="1" x14ac:dyDescent="0.25">
      <c r="A28" s="9"/>
      <c r="B28" s="9"/>
      <c r="C28" s="9"/>
      <c r="D28" s="12"/>
      <c r="E28" s="12"/>
      <c r="F28" s="12"/>
      <c r="G28" s="9"/>
      <c r="H28" s="12"/>
      <c r="I28" s="9"/>
      <c r="J28" s="12"/>
      <c r="K28" s="17"/>
    </row>
    <row r="29" spans="1:13" s="5" customFormat="1" x14ac:dyDescent="0.25">
      <c r="A29" s="9"/>
      <c r="B29" s="50" t="s">
        <v>43</v>
      </c>
      <c r="C29" s="42"/>
      <c r="D29" s="84">
        <f>D27/2</f>
        <v>0</v>
      </c>
      <c r="E29" s="47"/>
      <c r="F29" s="84">
        <f>F27/2</f>
        <v>0</v>
      </c>
      <c r="G29" s="9"/>
      <c r="H29" s="95" t="s">
        <v>38</v>
      </c>
      <c r="I29" s="96"/>
      <c r="J29" s="97"/>
      <c r="K29" s="19"/>
      <c r="L29" s="6"/>
    </row>
    <row r="30" spans="1:13" s="5" customFormat="1" ht="9.4" customHeight="1" x14ac:dyDescent="0.25">
      <c r="A30" s="9"/>
      <c r="B30" s="47"/>
      <c r="C30" s="47"/>
      <c r="D30" s="42"/>
      <c r="E30" s="42"/>
      <c r="F30" s="42"/>
      <c r="G30" s="9"/>
      <c r="H30" s="98"/>
      <c r="I30" s="92"/>
      <c r="J30" s="99"/>
      <c r="K30" s="17"/>
    </row>
    <row r="31" spans="1:13" s="5" customFormat="1" x14ac:dyDescent="0.25">
      <c r="A31" s="9"/>
      <c r="B31" s="50" t="s">
        <v>42</v>
      </c>
      <c r="C31" s="42"/>
      <c r="D31" s="84">
        <f>D27/3</f>
        <v>0</v>
      </c>
      <c r="E31" s="47"/>
      <c r="F31" s="84">
        <f>F27/3</f>
        <v>0</v>
      </c>
      <c r="G31" s="9"/>
      <c r="H31" s="100"/>
      <c r="I31" s="101"/>
      <c r="J31" s="102"/>
      <c r="K31" s="19"/>
    </row>
    <row r="32" spans="1:13" s="5" customFormat="1" ht="31.5" customHeight="1" x14ac:dyDescent="0.25">
      <c r="A32" s="9"/>
      <c r="B32" s="90" t="s">
        <v>15</v>
      </c>
      <c r="C32" s="90"/>
      <c r="D32" s="90"/>
      <c r="E32" s="90"/>
      <c r="F32" s="90"/>
      <c r="G32" s="90"/>
      <c r="H32" s="90"/>
      <c r="I32" s="90"/>
      <c r="J32" s="90"/>
      <c r="K32" s="20"/>
      <c r="M32" s="26"/>
    </row>
    <row r="33" spans="1:13" s="5" customFormat="1" x14ac:dyDescent="0.25">
      <c r="A33" s="9"/>
      <c r="B33" s="49" t="s">
        <v>39</v>
      </c>
      <c r="C33" s="47"/>
      <c r="D33" s="77">
        <v>4</v>
      </c>
      <c r="E33" s="47"/>
      <c r="F33" s="77">
        <v>4</v>
      </c>
      <c r="G33" s="47"/>
      <c r="H33" s="78">
        <v>4</v>
      </c>
      <c r="I33" s="47"/>
      <c r="J33" s="79">
        <v>4</v>
      </c>
      <c r="K33" s="17"/>
      <c r="M33" s="26"/>
    </row>
    <row r="34" spans="1:13" s="5" customFormat="1" ht="9" customHeight="1" x14ac:dyDescent="0.25">
      <c r="A34" s="9"/>
      <c r="B34" s="47"/>
      <c r="C34" s="47"/>
      <c r="D34" s="42"/>
      <c r="E34" s="42"/>
      <c r="F34" s="42"/>
      <c r="G34" s="47"/>
      <c r="H34" s="47"/>
      <c r="I34" s="47"/>
      <c r="J34" s="47"/>
      <c r="K34" s="17"/>
    </row>
    <row r="35" spans="1:13" s="5" customFormat="1" x14ac:dyDescent="0.25">
      <c r="A35" s="9"/>
      <c r="B35" s="49" t="s">
        <v>40</v>
      </c>
      <c r="C35" s="47"/>
      <c r="D35" s="77">
        <v>2</v>
      </c>
      <c r="E35" s="47"/>
      <c r="F35" s="77">
        <v>4</v>
      </c>
      <c r="G35" s="47"/>
      <c r="H35" s="78">
        <v>2</v>
      </c>
      <c r="I35" s="47"/>
      <c r="J35" s="79">
        <v>2</v>
      </c>
      <c r="K35" s="17"/>
      <c r="M35" s="26"/>
    </row>
    <row r="36" spans="1:13" s="5" customFormat="1" ht="9" customHeight="1" x14ac:dyDescent="0.25">
      <c r="A36" s="9"/>
      <c r="B36" s="47"/>
      <c r="C36" s="47"/>
      <c r="D36" s="47"/>
      <c r="E36" s="47"/>
      <c r="F36" s="47"/>
      <c r="G36" s="47"/>
      <c r="H36" s="47"/>
      <c r="I36" s="47"/>
      <c r="J36" s="47"/>
      <c r="K36" s="17"/>
      <c r="M36" s="26"/>
    </row>
    <row r="37" spans="1:13" s="5" customFormat="1" x14ac:dyDescent="0.25">
      <c r="A37" s="9"/>
      <c r="B37" s="49" t="s">
        <v>41</v>
      </c>
      <c r="C37" s="47"/>
      <c r="D37" s="59">
        <f>(D27/12*17)/2</f>
        <v>0</v>
      </c>
      <c r="E37" s="53"/>
      <c r="F37" s="59">
        <f>(F27/25*14)/2</f>
        <v>0</v>
      </c>
      <c r="G37" s="53"/>
      <c r="H37" s="60">
        <f>(H27/12*12)/2</f>
        <v>0</v>
      </c>
      <c r="I37" s="71"/>
      <c r="J37" s="61">
        <f>(J27/12*12)/2</f>
        <v>0</v>
      </c>
      <c r="K37" s="17"/>
    </row>
    <row r="38" spans="1:13" s="5" customFormat="1" ht="9" customHeight="1" x14ac:dyDescent="0.25">
      <c r="A38" s="9"/>
      <c r="B38" s="47"/>
      <c r="C38" s="47"/>
      <c r="D38" s="53"/>
      <c r="E38" s="53"/>
      <c r="F38" s="53"/>
      <c r="G38" s="53"/>
      <c r="H38" s="53"/>
      <c r="I38" s="53"/>
      <c r="J38" s="53"/>
      <c r="K38" s="17"/>
    </row>
    <row r="39" spans="1:13" s="5" customFormat="1" x14ac:dyDescent="0.25">
      <c r="A39" s="9"/>
      <c r="B39" s="49" t="s">
        <v>4</v>
      </c>
      <c r="C39" s="47"/>
      <c r="D39" s="84">
        <f>D37*2</f>
        <v>0</v>
      </c>
      <c r="E39" s="53"/>
      <c r="F39" s="84">
        <f>F37*4</f>
        <v>0</v>
      </c>
      <c r="G39" s="53"/>
      <c r="H39" s="86">
        <f>H37*2</f>
        <v>0</v>
      </c>
      <c r="I39" s="71"/>
      <c r="J39" s="85">
        <f>J37*2</f>
        <v>0</v>
      </c>
      <c r="K39" s="17"/>
    </row>
    <row r="40" spans="1:13" s="5" customFormat="1" ht="9" customHeight="1" x14ac:dyDescent="0.25">
      <c r="A40" s="9"/>
      <c r="B40" s="9"/>
      <c r="C40" s="9"/>
      <c r="D40" s="9"/>
      <c r="E40" s="9"/>
      <c r="F40" s="9"/>
      <c r="G40" s="9"/>
      <c r="H40" s="9"/>
      <c r="I40" s="9"/>
      <c r="J40" s="9"/>
      <c r="K40" s="17"/>
    </row>
    <row r="41" spans="1:13" s="5" customFormat="1" x14ac:dyDescent="0.25">
      <c r="A41" s="9"/>
      <c r="B41" s="27" t="s">
        <v>13</v>
      </c>
      <c r="C41" s="13"/>
      <c r="D41" s="9"/>
      <c r="E41" s="9"/>
      <c r="F41" s="9"/>
      <c r="G41" s="9"/>
      <c r="H41" s="9"/>
      <c r="I41" s="9"/>
      <c r="J41" s="9"/>
      <c r="K41" s="9"/>
      <c r="M41" s="26"/>
    </row>
    <row r="42" spans="1:13" s="5" customFormat="1" ht="9" customHeight="1" x14ac:dyDescent="0.25">
      <c r="A42" s="9"/>
      <c r="B42" s="9"/>
      <c r="C42" s="9"/>
      <c r="D42" s="9"/>
      <c r="E42" s="9"/>
      <c r="F42" s="9"/>
      <c r="G42" s="9"/>
      <c r="H42" s="9"/>
      <c r="I42" s="9"/>
      <c r="J42" s="9"/>
      <c r="K42" s="9"/>
    </row>
    <row r="43" spans="1:13" s="5" customFormat="1" ht="31.5" customHeight="1" x14ac:dyDescent="0.25">
      <c r="A43" s="9"/>
      <c r="B43" s="90" t="s">
        <v>21</v>
      </c>
      <c r="C43" s="90"/>
      <c r="D43" s="90"/>
      <c r="E43" s="90"/>
      <c r="F43" s="90"/>
      <c r="G43" s="90"/>
      <c r="H43" s="90"/>
      <c r="I43" s="90"/>
      <c r="J43" s="90"/>
      <c r="K43" s="20"/>
      <c r="M43" s="26"/>
    </row>
    <row r="44" spans="1:13" s="5" customFormat="1" ht="30" x14ac:dyDescent="0.25">
      <c r="A44" s="9"/>
      <c r="B44" s="40"/>
      <c r="C44" s="40"/>
      <c r="D44" s="41" t="s">
        <v>35</v>
      </c>
      <c r="E44" s="14"/>
      <c r="F44" s="41" t="s">
        <v>50</v>
      </c>
      <c r="G44" s="14"/>
      <c r="H44" s="25" t="s">
        <v>9</v>
      </c>
      <c r="I44" s="16"/>
      <c r="J44" s="15" t="s">
        <v>7</v>
      </c>
      <c r="K44" s="16"/>
    </row>
    <row r="45" spans="1:13" s="5" customFormat="1" ht="9" customHeight="1" x14ac:dyDescent="0.25">
      <c r="A45" s="9"/>
      <c r="B45" s="47"/>
      <c r="C45" s="62"/>
      <c r="D45" s="47"/>
      <c r="E45" s="47"/>
      <c r="F45" s="47"/>
      <c r="G45" s="47"/>
      <c r="H45" s="47"/>
      <c r="I45" s="47"/>
      <c r="J45" s="47"/>
      <c r="K45" s="17"/>
      <c r="M45" s="26"/>
    </row>
    <row r="46" spans="1:13" s="5" customFormat="1" hidden="1" x14ac:dyDescent="0.25">
      <c r="A46" s="9"/>
      <c r="B46" s="63" t="s">
        <v>8</v>
      </c>
      <c r="C46" s="64"/>
      <c r="D46" s="65">
        <f>F18/700</f>
        <v>0</v>
      </c>
      <c r="E46" s="62"/>
      <c r="F46" s="65"/>
      <c r="G46" s="62"/>
      <c r="H46" s="66">
        <f>H18/700</f>
        <v>0</v>
      </c>
      <c r="I46" s="62"/>
      <c r="J46" s="67">
        <f>J18/67</f>
        <v>0</v>
      </c>
      <c r="K46" s="17"/>
      <c r="M46" s="26"/>
    </row>
    <row r="47" spans="1:13" s="5" customFormat="1" ht="9" customHeight="1" x14ac:dyDescent="0.25">
      <c r="A47" s="9"/>
      <c r="B47" s="47"/>
      <c r="C47" s="62"/>
      <c r="D47" s="47"/>
      <c r="E47" s="47"/>
      <c r="F47" s="47"/>
      <c r="G47" s="47"/>
      <c r="H47" s="47"/>
      <c r="I47" s="47"/>
      <c r="J47" s="47"/>
      <c r="K47" s="17"/>
      <c r="M47" s="26"/>
    </row>
    <row r="48" spans="1:13" s="5" customFormat="1" ht="60" x14ac:dyDescent="0.25">
      <c r="A48" s="9"/>
      <c r="B48" s="43" t="s">
        <v>37</v>
      </c>
      <c r="C48" s="45"/>
      <c r="D48" s="89">
        <f>F20/4</f>
        <v>0</v>
      </c>
      <c r="E48" s="47"/>
      <c r="F48" s="68">
        <f>D12/1000</f>
        <v>0</v>
      </c>
      <c r="G48" s="47"/>
      <c r="H48" s="69">
        <f>H20/3.5</f>
        <v>0</v>
      </c>
      <c r="I48" s="48"/>
      <c r="J48" s="70">
        <f>J20/3.5</f>
        <v>0</v>
      </c>
      <c r="K48" s="17"/>
    </row>
    <row r="49" spans="1:11" s="5" customFormat="1" x14ac:dyDescent="0.25">
      <c r="A49" s="9"/>
      <c r="B49" s="9"/>
      <c r="C49" s="9"/>
      <c r="D49" s="9"/>
      <c r="E49" s="9"/>
      <c r="F49" s="9"/>
      <c r="G49" s="9"/>
      <c r="H49" s="9"/>
      <c r="I49" s="9"/>
      <c r="J49" s="9"/>
      <c r="K49" s="9"/>
    </row>
    <row r="50" spans="1:11" s="23" customFormat="1" x14ac:dyDescent="0.25"/>
    <row r="51" spans="1:11" s="23" customFormat="1" x14ac:dyDescent="0.25"/>
    <row r="52" spans="1:11" s="23" customFormat="1" x14ac:dyDescent="0.25"/>
    <row r="53" spans="1:11" s="23" customFormat="1" x14ac:dyDescent="0.25"/>
    <row r="54" spans="1:11" s="23" customFormat="1" x14ac:dyDescent="0.25"/>
    <row r="55" spans="1:11" s="23" customFormat="1" x14ac:dyDescent="0.25"/>
    <row r="56" spans="1:11" s="23" customFormat="1" x14ac:dyDescent="0.25"/>
    <row r="57" spans="1:11" s="23" customFormat="1" x14ac:dyDescent="0.25"/>
    <row r="58" spans="1:11" s="23" customFormat="1" x14ac:dyDescent="0.25"/>
    <row r="59" spans="1:11" s="23" customFormat="1" x14ac:dyDescent="0.25"/>
    <row r="60" spans="1:11" s="23" customFormat="1" x14ac:dyDescent="0.25"/>
    <row r="61" spans="1:11" s="23" customFormat="1" x14ac:dyDescent="0.25"/>
    <row r="62" spans="1:11" s="23" customFormat="1" x14ac:dyDescent="0.25"/>
    <row r="63" spans="1:11" s="23" customFormat="1" x14ac:dyDescent="0.25"/>
    <row r="64" spans="1:11" s="23" customFormat="1" x14ac:dyDescent="0.25"/>
    <row r="65" s="23" customFormat="1" x14ac:dyDescent="0.25"/>
    <row r="66" s="23" customFormat="1" x14ac:dyDescent="0.25"/>
    <row r="67" s="23" customFormat="1" x14ac:dyDescent="0.25"/>
    <row r="68" s="23" customFormat="1" x14ac:dyDescent="0.25"/>
    <row r="69" s="23" customFormat="1" x14ac:dyDescent="0.25"/>
    <row r="70" s="23" customFormat="1" x14ac:dyDescent="0.25"/>
    <row r="71" s="23" customFormat="1" x14ac:dyDescent="0.25"/>
    <row r="72" s="23" customFormat="1" x14ac:dyDescent="0.25"/>
    <row r="73" s="23" customFormat="1" x14ac:dyDescent="0.25"/>
    <row r="74" s="23" customFormat="1" x14ac:dyDescent="0.25"/>
    <row r="75" s="23" customFormat="1" x14ac:dyDescent="0.25"/>
    <row r="76" s="23" customFormat="1" x14ac:dyDescent="0.25"/>
    <row r="77" s="23" customFormat="1" x14ac:dyDescent="0.25"/>
    <row r="78" s="23" customFormat="1" x14ac:dyDescent="0.25"/>
    <row r="79" s="23" customFormat="1" x14ac:dyDescent="0.25"/>
    <row r="80" s="23" customFormat="1" x14ac:dyDescent="0.25"/>
  </sheetData>
  <sheetProtection algorithmName="SHA-512" hashValue="h/mwrVZfe88iPMgnRsLos+ZjG40n8FTss4O8km0PtuZI6QBUM3L5htJmhyAE4QWTZfNvyRvwIizolbZ4ABEzEw==" saltValue="Acz8xg4e+fQNPf6odDix+A==" spinCount="100000" sheet="1" objects="1" scenarios="1" selectLockedCells="1"/>
  <mergeCells count="11">
    <mergeCell ref="B32:J32"/>
    <mergeCell ref="B43:J43"/>
    <mergeCell ref="A2:K2"/>
    <mergeCell ref="B24:B25"/>
    <mergeCell ref="D24:F24"/>
    <mergeCell ref="B26:J26"/>
    <mergeCell ref="H29:J31"/>
    <mergeCell ref="H4:J4"/>
    <mergeCell ref="H6:J6"/>
    <mergeCell ref="H8:J8"/>
    <mergeCell ref="H10:J10"/>
  </mergeCells>
  <pageMargins left="0.7" right="0.7" top="0.75" bottom="0.75" header="0.3" footer="0.3"/>
  <pageSetup scale="8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0E3B24-FD52-4F6D-8F50-7ABEEDDF50EF}">
  <dimension ref="A1:A26"/>
  <sheetViews>
    <sheetView tabSelected="1" topLeftCell="A10" workbookViewId="0">
      <selection activeCell="A24" sqref="A24"/>
    </sheetView>
  </sheetViews>
  <sheetFormatPr defaultRowHeight="15" x14ac:dyDescent="0.25"/>
  <cols>
    <col min="1" max="1" width="112.42578125" customWidth="1"/>
  </cols>
  <sheetData>
    <row r="1" spans="1:1" ht="15.75" thickBot="1" x14ac:dyDescent="0.3"/>
    <row r="2" spans="1:1" ht="27" thickBot="1" x14ac:dyDescent="0.45">
      <c r="A2" s="31" t="s">
        <v>1</v>
      </c>
    </row>
    <row r="3" spans="1:1" ht="24.4" customHeight="1" thickBot="1" x14ac:dyDescent="0.3">
      <c r="A3" s="3" t="s">
        <v>29</v>
      </c>
    </row>
    <row r="4" spans="1:1" ht="54" customHeight="1" x14ac:dyDescent="0.25">
      <c r="A4" s="35" t="s">
        <v>30</v>
      </c>
    </row>
    <row r="5" spans="1:1" ht="15.75" thickBot="1" x14ac:dyDescent="0.3">
      <c r="A5" s="28"/>
    </row>
    <row r="6" spans="1:1" ht="27" thickBot="1" x14ac:dyDescent="0.45">
      <c r="A6" s="31" t="s">
        <v>16</v>
      </c>
    </row>
    <row r="7" spans="1:1" ht="18.75" x14ac:dyDescent="0.25">
      <c r="A7" s="38" t="s">
        <v>17</v>
      </c>
    </row>
    <row r="8" spans="1:1" ht="30" x14ac:dyDescent="0.25">
      <c r="A8" s="29" t="s">
        <v>31</v>
      </c>
    </row>
    <row r="9" spans="1:1" ht="81" customHeight="1" x14ac:dyDescent="0.25">
      <c r="A9" s="29" t="s">
        <v>34</v>
      </c>
    </row>
    <row r="10" spans="1:1" x14ac:dyDescent="0.25">
      <c r="A10" s="29" t="s">
        <v>22</v>
      </c>
    </row>
    <row r="12" spans="1:1" ht="18.75" x14ac:dyDescent="0.25">
      <c r="A12" s="39" t="s">
        <v>18</v>
      </c>
    </row>
    <row r="13" spans="1:1" x14ac:dyDescent="0.25">
      <c r="A13" s="28" t="s">
        <v>24</v>
      </c>
    </row>
    <row r="14" spans="1:1" x14ac:dyDescent="0.25">
      <c r="A14" s="30" t="s">
        <v>23</v>
      </c>
    </row>
    <row r="15" spans="1:1" ht="30" x14ac:dyDescent="0.25">
      <c r="A15" s="29" t="s">
        <v>32</v>
      </c>
    </row>
    <row r="16" spans="1:1" x14ac:dyDescent="0.25">
      <c r="A16" s="29" t="s">
        <v>25</v>
      </c>
    </row>
    <row r="17" spans="1:1" x14ac:dyDescent="0.25">
      <c r="A17" s="4" t="s">
        <v>26</v>
      </c>
    </row>
    <row r="18" spans="1:1" ht="30" x14ac:dyDescent="0.25">
      <c r="A18" s="36" t="s">
        <v>27</v>
      </c>
    </row>
    <row r="19" spans="1:1" ht="30" x14ac:dyDescent="0.25">
      <c r="A19" s="36" t="s">
        <v>28</v>
      </c>
    </row>
    <row r="20" spans="1:1" x14ac:dyDescent="0.25">
      <c r="A20" s="4"/>
    </row>
    <row r="21" spans="1:1" ht="18.75" x14ac:dyDescent="0.25">
      <c r="A21" s="39" t="s">
        <v>36</v>
      </c>
    </row>
    <row r="22" spans="1:1" ht="63.75" customHeight="1" x14ac:dyDescent="0.25">
      <c r="A22" s="28" t="s">
        <v>33</v>
      </c>
    </row>
    <row r="23" spans="1:1" ht="30" x14ac:dyDescent="0.25">
      <c r="A23" s="37" t="s">
        <v>53</v>
      </c>
    </row>
    <row r="24" spans="1:1" x14ac:dyDescent="0.25">
      <c r="A24" s="109" t="s">
        <v>57</v>
      </c>
    </row>
    <row r="25" spans="1:1" x14ac:dyDescent="0.25">
      <c r="A25" s="29"/>
    </row>
    <row r="26" spans="1:1" x14ac:dyDescent="0.25">
      <c r="A26" s="29"/>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Calculator</vt:lpstr>
      <vt:lpstr>Instructions-Definitions</vt:lpstr>
      <vt:lpstr>Calculator!Print_Area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Eric Valle</dc:creator>
  <cp:lastModifiedBy>Katherine Kitchener</cp:lastModifiedBy>
  <cp:lastPrinted>2022-03-29T09:52:41Z</cp:lastPrinted>
  <dcterms:created xsi:type="dcterms:W3CDTF">2015-06-05T18:17:20Z</dcterms:created>
  <dcterms:modified xsi:type="dcterms:W3CDTF">2022-03-31T16:56:23Z</dcterms:modified>
</cp:coreProperties>
</file>